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5 PROJOBRA\2 VARAS TRABALHISTAS\CBS_CURITIBANOS\2023 - REFORMA 2023\01 - PROJETO EXECUTIVO\02 - ORÇAMENTO\2023-11-09\ORÇAMENTO - TABELAS\"/>
    </mc:Choice>
  </mc:AlternateContent>
  <bookViews>
    <workbookView xWindow="-105" yWindow="-105" windowWidth="23250" windowHeight="12450"/>
  </bookViews>
  <sheets>
    <sheet name="Orçamento Sintético" sheetId="1" r:id="rId1"/>
  </sheets>
  <definedNames>
    <definedName name="_xlnm.Print_Titles" localSheetId="0">'Orçamento Sintético'!$1:$5</definedName>
  </definedNames>
  <calcPr calcId="152511" iterateDelta="1E-4"/>
</workbook>
</file>

<file path=xl/calcChain.xml><?xml version="1.0" encoding="utf-8"?>
<calcChain xmlns="http://schemas.openxmlformats.org/spreadsheetml/2006/main">
  <c r="G73" i="1" l="1"/>
  <c r="G72" i="1"/>
  <c r="G71" i="1"/>
  <c r="G70" i="1"/>
  <c r="G69" i="1"/>
  <c r="G68" i="1"/>
  <c r="G66" i="1"/>
  <c r="G65" i="1"/>
  <c r="G63" i="1"/>
  <c r="G62" i="1"/>
  <c r="G61" i="1"/>
  <c r="G60" i="1"/>
  <c r="G59" i="1"/>
  <c r="G57" i="1"/>
  <c r="G55" i="1"/>
  <c r="G54" i="1"/>
  <c r="G52" i="1"/>
  <c r="G51" i="1"/>
  <c r="G50" i="1"/>
  <c r="G49" i="1"/>
  <c r="G47" i="1"/>
  <c r="G45" i="1"/>
  <c r="G44" i="1"/>
  <c r="G43" i="1"/>
  <c r="G41" i="1"/>
  <c r="G40" i="1"/>
  <c r="G39" i="1"/>
  <c r="G38" i="1"/>
  <c r="G37" i="1"/>
  <c r="G36" i="1"/>
  <c r="G34" i="1"/>
  <c r="G32" i="1"/>
  <c r="G31" i="1"/>
  <c r="G30" i="1"/>
  <c r="G29" i="1"/>
  <c r="G27" i="1"/>
  <c r="G26" i="1"/>
  <c r="G25" i="1"/>
  <c r="G24" i="1"/>
  <c r="G22" i="1"/>
  <c r="G21" i="1"/>
  <c r="G20" i="1"/>
  <c r="G19" i="1"/>
  <c r="G18" i="1"/>
  <c r="G17" i="1"/>
  <c r="G16" i="1"/>
  <c r="G15" i="1"/>
  <c r="G14" i="1"/>
  <c r="G13" i="1"/>
  <c r="G11" i="1"/>
  <c r="G10" i="1"/>
  <c r="G9" i="1"/>
  <c r="G7" i="1"/>
  <c r="L50" i="1"/>
  <c r="L27" i="1"/>
  <c r="L24" i="1"/>
  <c r="L22" i="1"/>
  <c r="L21" i="1"/>
  <c r="L19" i="1"/>
  <c r="L18" i="1"/>
  <c r="L17" i="1"/>
  <c r="L16" i="1"/>
  <c r="L7" i="1"/>
  <c r="K7" i="1"/>
  <c r="L11" i="1"/>
  <c r="K11" i="1"/>
  <c r="L10" i="1"/>
  <c r="K10" i="1"/>
  <c r="L9" i="1"/>
  <c r="K9" i="1"/>
  <c r="K22" i="1"/>
  <c r="K21" i="1"/>
  <c r="L20" i="1"/>
  <c r="K20" i="1"/>
  <c r="K19" i="1"/>
  <c r="K18" i="1"/>
  <c r="K17" i="1"/>
  <c r="K16" i="1"/>
  <c r="L15" i="1"/>
  <c r="K15" i="1"/>
  <c r="L14" i="1"/>
  <c r="K14" i="1"/>
  <c r="M14" i="1" s="1"/>
  <c r="L13" i="1"/>
  <c r="K13" i="1"/>
  <c r="K27" i="1"/>
  <c r="L26" i="1"/>
  <c r="K26" i="1"/>
  <c r="L25" i="1"/>
  <c r="K25" i="1"/>
  <c r="K24" i="1"/>
  <c r="L32" i="1"/>
  <c r="K32" i="1"/>
  <c r="L31" i="1"/>
  <c r="K31" i="1"/>
  <c r="L30" i="1"/>
  <c r="K30" i="1"/>
  <c r="M30" i="1" s="1"/>
  <c r="L29" i="1"/>
  <c r="K29" i="1"/>
  <c r="L34" i="1"/>
  <c r="K34" i="1"/>
  <c r="L41" i="1"/>
  <c r="K41" i="1"/>
  <c r="L40" i="1"/>
  <c r="K40" i="1"/>
  <c r="M40" i="1" s="1"/>
  <c r="L39" i="1"/>
  <c r="K39" i="1"/>
  <c r="L38" i="1"/>
  <c r="K38" i="1"/>
  <c r="L37" i="1"/>
  <c r="K37" i="1"/>
  <c r="L36" i="1"/>
  <c r="K36" i="1"/>
  <c r="M36" i="1" s="1"/>
  <c r="L45" i="1"/>
  <c r="K45" i="1"/>
  <c r="M45" i="1" s="1"/>
  <c r="L44" i="1"/>
  <c r="K44" i="1"/>
  <c r="L43" i="1"/>
  <c r="K43" i="1"/>
  <c r="L47" i="1"/>
  <c r="K47" i="1"/>
  <c r="M47" i="1" s="1"/>
  <c r="M46" i="1" s="1"/>
  <c r="L52" i="1"/>
  <c r="K52" i="1"/>
  <c r="M52" i="1" s="1"/>
  <c r="L51" i="1"/>
  <c r="K51" i="1"/>
  <c r="K50" i="1"/>
  <c r="M50" i="1" s="1"/>
  <c r="L49" i="1"/>
  <c r="K49" i="1"/>
  <c r="L55" i="1"/>
  <c r="K55" i="1"/>
  <c r="L54" i="1"/>
  <c r="K54" i="1"/>
  <c r="L57" i="1"/>
  <c r="K57" i="1"/>
  <c r="M57" i="1" s="1"/>
  <c r="M56" i="1" s="1"/>
  <c r="L63" i="1"/>
  <c r="K63" i="1"/>
  <c r="L62" i="1"/>
  <c r="K62" i="1"/>
  <c r="L61" i="1"/>
  <c r="K61" i="1"/>
  <c r="L60" i="1"/>
  <c r="K60" i="1"/>
  <c r="M60" i="1" s="1"/>
  <c r="L59" i="1"/>
  <c r="K59" i="1"/>
  <c r="L66" i="1"/>
  <c r="K66" i="1"/>
  <c r="L65" i="1"/>
  <c r="K65" i="1"/>
  <c r="L73" i="1"/>
  <c r="K73" i="1"/>
  <c r="M73" i="1" s="1"/>
  <c r="L72" i="1"/>
  <c r="K72" i="1"/>
  <c r="L71" i="1"/>
  <c r="K71" i="1"/>
  <c r="L70" i="1"/>
  <c r="K70" i="1"/>
  <c r="L69" i="1"/>
  <c r="K69" i="1"/>
  <c r="L68" i="1"/>
  <c r="K68" i="1"/>
  <c r="J73" i="1"/>
  <c r="J72" i="1"/>
  <c r="J71" i="1"/>
  <c r="J70" i="1"/>
  <c r="J69" i="1"/>
  <c r="J68" i="1"/>
  <c r="J66" i="1"/>
  <c r="J65" i="1"/>
  <c r="J63" i="1"/>
  <c r="J62" i="1"/>
  <c r="J61" i="1"/>
  <c r="J60" i="1"/>
  <c r="J59" i="1"/>
  <c r="J57" i="1"/>
  <c r="J55" i="1"/>
  <c r="J54" i="1"/>
  <c r="J52" i="1"/>
  <c r="J51" i="1"/>
  <c r="J50" i="1"/>
  <c r="J49" i="1"/>
  <c r="J47" i="1"/>
  <c r="J45" i="1"/>
  <c r="J44" i="1"/>
  <c r="J43" i="1"/>
  <c r="J41" i="1"/>
  <c r="J40" i="1"/>
  <c r="J39" i="1"/>
  <c r="M38" i="1"/>
  <c r="J38" i="1"/>
  <c r="J37" i="1"/>
  <c r="J36" i="1"/>
  <c r="J34" i="1"/>
  <c r="J32" i="1"/>
  <c r="J31" i="1"/>
  <c r="J30" i="1"/>
  <c r="J29" i="1"/>
  <c r="J27" i="1"/>
  <c r="M26" i="1"/>
  <c r="J26" i="1"/>
  <c r="J25" i="1"/>
  <c r="J24" i="1"/>
  <c r="J22" i="1"/>
  <c r="J21" i="1"/>
  <c r="J20" i="1"/>
  <c r="J19" i="1"/>
  <c r="J18" i="1"/>
  <c r="J17" i="1"/>
  <c r="J16" i="1"/>
  <c r="J15" i="1"/>
  <c r="J14" i="1"/>
  <c r="J13" i="1"/>
  <c r="M11" i="1"/>
  <c r="J11" i="1"/>
  <c r="J10" i="1"/>
  <c r="J9" i="1"/>
  <c r="J7" i="1"/>
  <c r="M25" i="1" l="1"/>
  <c r="M49" i="1"/>
  <c r="M61" i="1"/>
  <c r="M62" i="1"/>
  <c r="M70" i="1"/>
  <c r="L76" i="1"/>
  <c r="M43" i="1"/>
  <c r="M31" i="1"/>
  <c r="M51" i="1"/>
  <c r="M44" i="1"/>
  <c r="M42" i="1" s="1"/>
  <c r="M34" i="1"/>
  <c r="M33" i="1" s="1"/>
  <c r="M32" i="1"/>
  <c r="M13" i="1"/>
  <c r="M10" i="1"/>
  <c r="M15" i="1"/>
  <c r="M7" i="1"/>
  <c r="M6" i="1" s="1"/>
  <c r="M72" i="1"/>
  <c r="M59" i="1"/>
  <c r="M71" i="1"/>
  <c r="M66" i="1"/>
  <c r="M55" i="1"/>
  <c r="M39" i="1"/>
  <c r="M20" i="1"/>
  <c r="M24" i="1"/>
  <c r="M23" i="1" s="1"/>
  <c r="M27" i="1"/>
  <c r="M63" i="1"/>
  <c r="M37" i="1"/>
  <c r="M41" i="1"/>
  <c r="M69" i="1"/>
  <c r="M65" i="1"/>
  <c r="M54" i="1"/>
  <c r="M19" i="1"/>
  <c r="M29" i="1"/>
  <c r="M16" i="1"/>
  <c r="M22" i="1"/>
  <c r="M21" i="1"/>
  <c r="M18" i="1"/>
  <c r="M17" i="1"/>
  <c r="M58" i="1"/>
  <c r="M68" i="1"/>
  <c r="K74" i="1"/>
  <c r="L74" i="1"/>
  <c r="M9" i="1"/>
  <c r="M53" i="1" l="1"/>
  <c r="M64" i="1"/>
  <c r="M35" i="1"/>
  <c r="M28" i="1"/>
  <c r="M8" i="1"/>
  <c r="M67" i="1"/>
  <c r="M12" i="1"/>
  <c r="M48" i="1"/>
  <c r="L78" i="1"/>
  <c r="L77" i="1" s="1"/>
  <c r="M74" i="1" l="1"/>
  <c r="N53" i="1" s="1"/>
  <c r="N70" i="1"/>
  <c r="N69" i="1"/>
  <c r="N73" i="1"/>
  <c r="N71" i="1"/>
  <c r="N57" i="1"/>
  <c r="N56" i="1" s="1"/>
  <c r="N60" i="1"/>
  <c r="N62" i="1"/>
  <c r="N61" i="1"/>
  <c r="N47" i="1"/>
  <c r="N46" i="1" s="1"/>
  <c r="N49" i="1"/>
  <c r="N50" i="1"/>
  <c r="N52" i="1"/>
  <c r="N34" i="1"/>
  <c r="N33" i="1" s="1"/>
  <c r="N36" i="1"/>
  <c r="N38" i="1"/>
  <c r="N40" i="1"/>
  <c r="N31" i="1"/>
  <c r="N29" i="1"/>
  <c r="N30" i="1"/>
  <c r="N32" i="1"/>
  <c r="N24" i="1"/>
  <c r="N11" i="1"/>
  <c r="N13" i="1"/>
  <c r="N16" i="1"/>
  <c r="N18" i="1"/>
  <c r="N14" i="1"/>
  <c r="N19" i="1"/>
  <c r="N20" i="1"/>
  <c r="N15" i="1"/>
  <c r="N7" i="1"/>
  <c r="N6" i="1" s="1"/>
  <c r="N10" i="1"/>
  <c r="N44" i="1" l="1"/>
  <c r="N55" i="1"/>
  <c r="N65" i="1"/>
  <c r="N64" i="1" s="1"/>
  <c r="N26" i="1"/>
  <c r="N45" i="1"/>
  <c r="N66" i="1"/>
  <c r="N21" i="1"/>
  <c r="N27" i="1"/>
  <c r="N41" i="1"/>
  <c r="N43" i="1"/>
  <c r="N42" i="1" s="1"/>
  <c r="N63" i="1"/>
  <c r="N68" i="1"/>
  <c r="N67" i="1" s="1"/>
  <c r="N22" i="1"/>
  <c r="N37" i="1"/>
  <c r="N54" i="1"/>
  <c r="N9" i="1"/>
  <c r="N17" i="1"/>
  <c r="N25" i="1"/>
  <c r="N39" i="1"/>
  <c r="N51" i="1"/>
  <c r="N59" i="1"/>
  <c r="N72" i="1"/>
  <c r="N48" i="1"/>
  <c r="N23" i="1"/>
  <c r="N35" i="1"/>
  <c r="N8" i="1"/>
  <c r="N58" i="1"/>
  <c r="N12" i="1"/>
  <c r="N28" i="1"/>
  <c r="N74" i="1" l="1"/>
</calcChain>
</file>

<file path=xl/sharedStrings.xml><?xml version="1.0" encoding="utf-8"?>
<sst xmlns="http://schemas.openxmlformats.org/spreadsheetml/2006/main" count="324" uniqueCount="226">
  <si>
    <t>Obra</t>
  </si>
  <si>
    <t>Bancos</t>
  </si>
  <si>
    <t>B.D.I.</t>
  </si>
  <si>
    <t>Encargos Sociais</t>
  </si>
  <si>
    <t>REV01_TRIBUNAL REGIONAL DO TRABALHO - CURITIBANOS - SC - REFORMA</t>
  </si>
  <si>
    <t xml:space="preserve">SINAPI - 09/2023 - Santa Catarina
SBC - 09/2023 - Santa Catarina
SICRO3 - 07/2023 - Santa Catarina
</t>
  </si>
  <si>
    <t>25,7%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</si>
  <si>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</si>
  <si>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</si>
  <si>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</si>
  <si>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</si>
  <si>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</si>
  <si>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</si>
  <si>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</si>
  <si>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</si>
  <si>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</si>
  <si>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</si>
  <si>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</si>
  <si>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</si>
  <si>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</si>
  <si>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</si>
  <si>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</si>
  <si>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INICIAIS</t>
  </si>
  <si>
    <t xml:space="preserve"> 1.1 </t>
  </si>
  <si>
    <t xml:space="preserve"> 00000121 </t>
  </si>
  <si>
    <t>Próprio</t>
  </si>
  <si>
    <t>PLACA DE OBRA EM CHAPA GALVANIZADA ADESIVADA 1,5X1,0 m (baseado em SINAPI 103689)</t>
  </si>
  <si>
    <t>UN</t>
  </si>
  <si>
    <t xml:space="preserve"> 2 </t>
  </si>
  <si>
    <t>INSTALAÇÕES PROVISÓRIAS (CANTEIRO DE OBRAS/ADMINISTRAÇÃO)</t>
  </si>
  <si>
    <t xml:space="preserve"> 2.1 </t>
  </si>
  <si>
    <t xml:space="preserve"> 93572 </t>
  </si>
  <si>
    <t>SINAPI</t>
  </si>
  <si>
    <t>ENCARREGADO GERAL DE OBRAS COM ENCARGOS COMPLEMENTARES</t>
  </si>
  <si>
    <t>MES</t>
  </si>
  <si>
    <t xml:space="preserve"> 2.2 </t>
  </si>
  <si>
    <t xml:space="preserve"> 00000123 </t>
  </si>
  <si>
    <t>ENGENHEIRO CIVIL DE OBRA JUNIOR COM ENCARGOS COMPLEMENTARES - 10 HORAS SEMANAIS (baseado em SINAPI 93565)</t>
  </si>
  <si>
    <t>Mês</t>
  </si>
  <si>
    <t xml:space="preserve"> 2.3 </t>
  </si>
  <si>
    <t xml:space="preserve"> 00000117 </t>
  </si>
  <si>
    <t>ART E IMPRESSÕES</t>
  </si>
  <si>
    <t xml:space="preserve"> 3 </t>
  </si>
  <si>
    <t>DEMOLIÇÕES E REMOÇÕES</t>
  </si>
  <si>
    <t xml:space="preserve"> 3.1 </t>
  </si>
  <si>
    <t xml:space="preserve"> 00000126 </t>
  </si>
  <si>
    <t>DESLOCAMENTO E RETORNO DE MOBILIÁRIOS</t>
  </si>
  <si>
    <t>un</t>
  </si>
  <si>
    <t xml:space="preserve"> 3.2 </t>
  </si>
  <si>
    <t xml:space="preserve"> 00000127 </t>
  </si>
  <si>
    <t>PROTEÇÃO DE MOBILIÁRIOS COM LONA PLÁSTICA</t>
  </si>
  <si>
    <t>m²</t>
  </si>
  <si>
    <t xml:space="preserve"> 3.3 </t>
  </si>
  <si>
    <t xml:space="preserve"> 00000124 </t>
  </si>
  <si>
    <t>REMOÇÃO DE TELHAS DE FIBROCIMENTO, INCLUSIVE CUMEEIRAS - baseado em SINAPI (97647)</t>
  </si>
  <si>
    <t xml:space="preserve"> 3.4 </t>
  </si>
  <si>
    <t xml:space="preserve"> 00000125 </t>
  </si>
  <si>
    <t>REMOÇÃO DE IMPERMEABILIZAÇÃO COM MANTA ASFÁLTICA ALUMINIZADA</t>
  </si>
  <si>
    <t xml:space="preserve"> 3.5 </t>
  </si>
  <si>
    <t xml:space="preserve"> 00000128 </t>
  </si>
  <si>
    <t>REMOÇÃO DE CALHA OU RUFO</t>
  </si>
  <si>
    <t>m</t>
  </si>
  <si>
    <t xml:space="preserve"> 3.6 </t>
  </si>
  <si>
    <t xml:space="preserve"> 00000135 </t>
  </si>
  <si>
    <t>REMOÇÃO DE FORROS DE DRYWALL, PVC E FIBROMINERAL, DE FORMA MANUAL, SEM REAPROVEITAMENTO (baseado em SINAPI 97640)</t>
  </si>
  <si>
    <t xml:space="preserve"> 3.7 </t>
  </si>
  <si>
    <t xml:space="preserve"> 97640 </t>
  </si>
  <si>
    <t>REMOÇÃO DE FORROS DE DRYWALL, PVC E FIBROMINERAL, DE FORMA MANUAL, SEM REAPROVEITAMENTO. AF_12/2017</t>
  </si>
  <si>
    <t xml:space="preserve"> 3.8 </t>
  </si>
  <si>
    <t xml:space="preserve"> 97663 </t>
  </si>
  <si>
    <t>REMOÇÃO DE LOUÇAS, DE FORMA MANUAL, SEM REAPROVEITAMENTO. AF_12/2017</t>
  </si>
  <si>
    <t xml:space="preserve"> 3.9 </t>
  </si>
  <si>
    <t xml:space="preserve"> 97638 </t>
  </si>
  <si>
    <t>REMOÇÃO DE CHAPAS E PERFIS DE DRYWALL, DE FORMA MANUAL, SEM REAPROVEITAMENTO. AF_09/2023</t>
  </si>
  <si>
    <t xml:space="preserve"> 3.10 </t>
  </si>
  <si>
    <t xml:space="preserve"> 102191 </t>
  </si>
  <si>
    <t>REMOÇÃO DE VIDRO LISO COMUM DE ESQUADRIA COM BAGUETE DE ALUMÍNIO OU PVC. AF_01/2021</t>
  </si>
  <si>
    <t xml:space="preserve"> 4 </t>
  </si>
  <si>
    <t>ESQUADRIAS</t>
  </si>
  <si>
    <t xml:space="preserve"> 4.1 </t>
  </si>
  <si>
    <t xml:space="preserve"> 00000132 </t>
  </si>
  <si>
    <t>CORREÇÃO DE VEDAÇÃO DOS CANTOS DAS JANELAS COM APLICAÇÃO DE SELANTE</t>
  </si>
  <si>
    <t xml:space="preserve"> 4.2 </t>
  </si>
  <si>
    <t xml:space="preserve"> 00000140 </t>
  </si>
  <si>
    <t>SUBSTITUIÇÃO DE FECHADURA DE GAVETA</t>
  </si>
  <si>
    <t xml:space="preserve"> 4.3 </t>
  </si>
  <si>
    <t xml:space="preserve"> 00000269 </t>
  </si>
  <si>
    <t>MANUTENÇÃO EM PERSIANA</t>
  </si>
  <si>
    <t xml:space="preserve"> 4.4 </t>
  </si>
  <si>
    <t xml:space="preserve"> 102162 </t>
  </si>
  <si>
    <t>INSTALAÇÃO DE VIDRO LISO INCOLOR, E = 4 MM, EM ESQUADRIA DE ALUMÍNIO OU PVC, FIXADO COM BAGUETE. AF_01/2021_PS</t>
  </si>
  <si>
    <t xml:space="preserve"> 5 </t>
  </si>
  <si>
    <t>COBERTURA</t>
  </si>
  <si>
    <t xml:space="preserve"> 5.1 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</si>
  <si>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</si>
  <si>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</si>
  <si>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5.2 </t>
  </si>
  <si>
    <t xml:space="preserve"> 94223 </t>
  </si>
  <si>
    <t>CUMEEIRA PARA TELHA DE FIBROCIMENTO ONDULADA E = 6 MM, INCLUSO ACESSÓRIOS DE FIXAÇÃO E IÇAMENTO. AF_07/2019</t>
  </si>
  <si>
    <t>M</t>
  </si>
  <si>
    <t xml:space="preserve"> 5.3 </t>
  </si>
  <si>
    <t xml:space="preserve"> 94231 </t>
  </si>
  <si>
    <t>RUFO EM CHAPA DE AÇO GALVANIZADO NÚMERO 24, CORTE DE 25 CM, INCLUSO TRANSPORTE VERTICAL. AF_07/2019</t>
  </si>
  <si>
    <t xml:space="preserve"> 5.4 </t>
  </si>
  <si>
    <t xml:space="preserve"> 00000268 </t>
  </si>
  <si>
    <t>ADEQUAÇÃO DE BOCAIS DE DESCIDA PLUVIAL</t>
  </si>
  <si>
    <t xml:space="preserve"> 6 </t>
  </si>
  <si>
    <t>IMPERMEABILIZAÇÕES</t>
  </si>
  <si>
    <t xml:space="preserve"> 6.1 </t>
  </si>
  <si>
    <t xml:space="preserve"> 98546 </t>
  </si>
  <si>
    <t>IMPERMEABILIZAÇÃO DE SUPERFÍCIE COM MANTA ASFÁLTICA, UMA CAMADA, INCLUSIVE APLICAÇÃO DE PRIMER ASFÁLTICO, E=3MM. AF_06/2018</t>
  </si>
  <si>
    <t xml:space="preserve"> 7 </t>
  </si>
  <si>
    <t>INSTALAÇÕES ELÉTRICAS</t>
  </si>
  <si>
    <t xml:space="preserve"> 7.1 </t>
  </si>
  <si>
    <t xml:space="preserve"> 00000175 </t>
  </si>
  <si>
    <t>EL - MANUTENÇÃO EM LUMINARIAS</t>
  </si>
  <si>
    <t xml:space="preserve"> 7.2 </t>
  </si>
  <si>
    <t xml:space="preserve"> 00000263 </t>
  </si>
  <si>
    <t>VERIFICAÇÃO DA AUTOMAÇÃO DA PORTA DE ENTRADA</t>
  </si>
  <si>
    <t xml:space="preserve"> 7.3 </t>
  </si>
  <si>
    <t xml:space="preserve"> 00000134 </t>
  </si>
  <si>
    <t>MANUTENÇÃO DO ISOLAMENTO DE TUBULAÇÕES DE AR CONDICIONADO SPLIT EXISTENTE</t>
  </si>
  <si>
    <t xml:space="preserve"> 7.4 </t>
  </si>
  <si>
    <t xml:space="preserve"> 00000275 </t>
  </si>
  <si>
    <t>REVISÃO E MANUTENÇÃO DE TOMADAS</t>
  </si>
  <si>
    <t xml:space="preserve"> 7.5 </t>
  </si>
  <si>
    <t xml:space="preserve"> 00000276 </t>
  </si>
  <si>
    <t>MANUTENÇÃO EM POSTE DE ILUMINAÇÃO</t>
  </si>
  <si>
    <t xml:space="preserve"> 7.6 </t>
  </si>
  <si>
    <t xml:space="preserve"> 00000277 </t>
  </si>
  <si>
    <t>SUBSTITUIÇÃO DE MOTOR DE PORTÃO, INCLUSO FORNECIMENTO E INSTALAÇÃO</t>
  </si>
  <si>
    <t xml:space="preserve"> 8 </t>
  </si>
  <si>
    <t>INSTALAÇÕES HIDROSSANITÁRIAS E GÁS</t>
  </si>
  <si>
    <t xml:space="preserve"> 8.1 </t>
  </si>
  <si>
    <t xml:space="preserve"> 89578 </t>
  </si>
  <si>
    <t>TUBO PVC, SÉRIE R, ÁGUA PLUVIAL, DN 100 MM, FORNECIDO E INSTALADO EM CONDUTORES VERTICAIS DE ÁGUAS PLUVIAIS. AF_06/2022</t>
  </si>
  <si>
    <t xml:space="preserve"> 8.2 </t>
  </si>
  <si>
    <t xml:space="preserve"> 89669 </t>
  </si>
  <si>
    <t>LUVA SIMPLES, PVC, SERIE R, ÁGUA PLUVIAL, DN 100 MM, JUNTA ELÁSTICA, FORNECIDO E INSTALADO EM CONDUTORES VERTICAIS DE ÁGUAS PLUVIAIS. AF_06/2022</t>
  </si>
  <si>
    <t xml:space="preserve"> 8.3 </t>
  </si>
  <si>
    <t xml:space="preserve"> 00000274 </t>
  </si>
  <si>
    <t>EXECUÇÃO DE MOCHETA EM PLACAS DE GESSO EM ESTRUTURA DE FIXAÇÃO EXISTENTE (baseado em SINAPI 104718)</t>
  </si>
  <si>
    <t xml:space="preserve"> 9 </t>
  </si>
  <si>
    <t>PISO E PAVIMENTAÇÃO</t>
  </si>
  <si>
    <t xml:space="preserve"> 9.1 </t>
  </si>
  <si>
    <t xml:space="preserve"> 101091 </t>
  </si>
  <si>
    <t>PISO EM LADRILHO HIDRÁULICO APLICADO EM AMBIENTES EXTERNOS. AF_05/2020</t>
  </si>
  <si>
    <t xml:space="preserve"> 10 </t>
  </si>
  <si>
    <t>REVESTIMENTOS</t>
  </si>
  <si>
    <t xml:space="preserve"> 10.1 </t>
  </si>
  <si>
    <t xml:space="preserve"> 00000118 </t>
  </si>
  <si>
    <t>TRATAMENTO DE FISSURAS MENORES QUE 3 MM COM SELANTE ACRÍLICO</t>
  </si>
  <si>
    <t xml:space="preserve"> 10.2 </t>
  </si>
  <si>
    <t xml:space="preserve"> 00000129 </t>
  </si>
  <si>
    <t>TRATAMENTO DE FISSURAS COM ABERTURA, APLICAÇÃO DE SELANTE, IMPERMEABILIZANTE EM 4 DEMÃOS E TELA DE POLIÉSTER</t>
  </si>
  <si>
    <t xml:space="preserve"> 10.3 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</si>
  <si>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</si>
  <si>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</si>
  <si>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10.4 </t>
  </si>
  <si>
    <t xml:space="preserve"> 87825 </t>
  </si>
  <si>
    <t>EMBOÇO OU MASSA ÚNICA EM ARGAMASSA TRAÇO 1:2:8, PREPARO MECÂNICO COM BETONEIRA 400 L, APLICADA MANUALMENTE NAS PAREDES INTERNAS DA SACADA, ESPESSURA DE 25 MM, SEM USO DE TELA METÁLICA DE REFORÇO CONTRA FISSURAÇÃO. AF_08/2022</t>
  </si>
  <si>
    <t xml:space="preserve"> 10.5 </t>
  </si>
  <si>
    <t>FORROS</t>
  </si>
  <si>
    <t xml:space="preserve"> 10.5.1 </t>
  </si>
  <si>
    <t xml:space="preserve"> 00000136 </t>
  </si>
  <si>
    <t>RECOMPOSIÇÃO DE FORRO DE FIBRA MINERAL, DE FORMA MANUAL, EM ESTRUTURA METÁLICA EXISTENTE</t>
  </si>
  <si>
    <t xml:space="preserve"> 10.5.2 </t>
  </si>
  <si>
    <t xml:space="preserve"> 00000247 </t>
  </si>
  <si>
    <t>FORRO MODULAR DE PVC, COM ESTRUTURA METÁLICA (baseado em SINAPI 96116)</t>
  </si>
  <si>
    <t xml:space="preserve"> 11 </t>
  </si>
  <si>
    <t>RODAPÉS, SOLEIRA E PEITORIL</t>
  </si>
  <si>
    <t xml:space="preserve"> 11.1 </t>
  </si>
  <si>
    <t xml:space="preserve"> 00000192 </t>
  </si>
  <si>
    <t>PINGADEIRA CONCRETO PARA TOPO DE MUROS 0,20m (baseado em SBC 90685)</t>
  </si>
  <si>
    <t xml:space="preserve"> 12 </t>
  </si>
  <si>
    <t>PINTURA</t>
  </si>
  <si>
    <t xml:space="preserve"> 12.1 </t>
  </si>
  <si>
    <t xml:space="preserve"> 88489 </t>
  </si>
  <si>
    <t>PINTURA LÁTEX ACRÍLICA PREMIUM, APLICAÇÃO MANUAL EM PAREDES, DUAS DEMÃOS. AF_04/2023</t>
  </si>
  <si>
    <t xml:space="preserve"> 12.2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</si>
  <si>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</si>
  <si>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</si>
  <si>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12.3 </t>
  </si>
  <si>
    <t xml:space="preserve"> 102219 </t>
  </si>
  <si>
    <t>PINTURA TINTA DE ACABAMENTO (PIGMENTADA) ESMALTE SINTÉTICO ACETINADO EM MADEIRA, 2 DEMÃOS. AF_01/2021</t>
  </si>
  <si>
    <t xml:space="preserve"> 12.4 </t>
  </si>
  <si>
    <t xml:space="preserve"> 100754 </t>
  </si>
  <si>
    <t>PINTURA COM TINTA ACRÍLICA DE ACABAMENTO APLICADA A ROLO OU PINCEL SOBRE SUPERFÍCIES METÁLICAS (EXCETO PERFIL) EXECUTADO EM OBRA (02 DEMÃOS). AF_01/2020</t>
  </si>
  <si>
    <t xml:space="preserve"> 12.5 </t>
  </si>
  <si>
    <t xml:space="preserve"> 102491 </t>
  </si>
  <si>
    <t>PINTURA DE PISO COM TINTA ACRÍLICA, APLICAÇÃO MANUAL, 2 DEMÃOS, INCLUSO FUNDO PREPARADOR. AF_05/2021</t>
  </si>
  <si>
    <t xml:space="preserve"> 13 </t>
  </si>
  <si>
    <t>APARELHOS SANITÁRIOS</t>
  </si>
  <si>
    <t xml:space="preserve"> 13.1 </t>
  </si>
  <si>
    <t xml:space="preserve"> 95472 </t>
  </si>
  <si>
    <t>VASO SANITARIO SIFONADO CONVENCIONAL PARA PCD SEM FURO FRONTAL COM LOUÇA BRANCA SEM ASSENTO, INCLUSO CONJUNTO DE LIGAÇÃO PARA BACIA SANITÁRIA AJUSTÁVEL - FORNECIMENTO E INSTALAÇÃO. AF_01/2020</t>
  </si>
  <si>
    <t xml:space="preserve"> 13.2 </t>
  </si>
  <si>
    <t xml:space="preserve"> 100849 </t>
  </si>
  <si>
    <t>ASSENTO SANITÁRIO CONVENCIONAL - FORNECIMENTO E INSTALACAO. AF_01/2020</t>
  </si>
  <si>
    <t xml:space="preserve"> 14 </t>
  </si>
  <si>
    <t>LIMPEZA</t>
  </si>
  <si>
    <t xml:space="preserve"> 14.1 </t>
  </si>
  <si>
    <t xml:space="preserve"> 00000119 </t>
  </si>
  <si>
    <t>LIMPEZA DE SUPERFÍCIE COM JATO DE ALTA PRESSÃO, ÁGUA E ÁCIDO CLORÍDRICO (baseado em SINAPI 99814)</t>
  </si>
  <si>
    <t xml:space="preserve"> 14.2 </t>
  </si>
  <si>
    <t xml:space="preserve"> 99803 </t>
  </si>
  <si>
    <t>LIMPEZA DE PISO CERÂMICO OU PORCELANATO COM PANO ÚMIDO. AF_04/2019</t>
  </si>
  <si>
    <t xml:space="preserve"> 14.3 </t>
  </si>
  <si>
    <t xml:space="preserve"> 99821 </t>
  </si>
  <si>
    <t>LIMPEZA DE JANELA DE VIDRO COM CAIXILHO EM AÇO/ALUMÍNIO/PVC. AF_04/2019</t>
  </si>
  <si>
    <t xml:space="preserve"> 14.4 </t>
  </si>
  <si>
    <t xml:space="preserve"> 99823 </t>
  </si>
  <si>
    <t>LIMPEZA DE PORTA INTEIRAMENTE DE VIDRO. AF_04/2019</t>
  </si>
  <si>
    <t xml:space="preserve"> 14.5 </t>
  </si>
  <si>
    <t xml:space="preserve"> 023718 </t>
  </si>
  <si>
    <t>SBC</t>
  </si>
  <si>
    <t>LIMPEZA RESERVATORIOS DE AGUA ATE 10,0m3</t>
  </si>
  <si>
    <t xml:space="preserve"> 14.6 </t>
  </si>
  <si>
    <t xml:space="preserve"> 210900 </t>
  </si>
  <si>
    <t>REMOCAO ENTULHO/EMBALAGENS</t>
  </si>
  <si>
    <t>m³</t>
  </si>
  <si>
    <t>Totais -&gt;</t>
  </si>
  <si>
    <t>Total sem BDI</t>
  </si>
  <si>
    <t>Total do BDI</t>
  </si>
  <si>
    <t>Total Geral</t>
  </si>
  <si>
    <t>_______________________________________________________________
FERNANDA CORDEIRO
ENGENHEIRA CIVIL
CREA /SC 148159-0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</si>
</sst>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* #,##0.00_-;\-&quot;R$&quot;* #,##0.00_-;_-&quot;R$&quot;* &quot;-&quot;??_-;_-@_-"/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</fonts>
  <fills count="2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">
    <xf numFmtId="0" fontId="0" fillId="0" borderId="0"/>
    <xf numFmtId="44" fontId="22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34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6" fillId="16" borderId="0" xfId="0" applyFont="1" applyFill="1" applyAlignment="1">
      <alignment horizontal="left" vertical="top" wrapText="1"/>
    </xf>
    <xf numFmtId="0" fontId="17" fillId="17" borderId="0" xfId="0" applyFont="1" applyFill="1" applyAlignment="1">
      <alignment horizontal="center" vertical="top" wrapText="1"/>
    </xf>
    <xf numFmtId="0" fontId="18" fillId="18" borderId="0" xfId="0" applyFont="1" applyFill="1" applyAlignment="1">
      <alignment horizontal="right" vertical="top" wrapText="1"/>
    </xf>
    <xf numFmtId="0" fontId="20" fillId="20" borderId="0" xfId="0" applyFont="1" applyFill="1" applyAlignment="1">
      <alignment horizontal="left" vertical="top" wrapText="1"/>
    </xf>
    <xf numFmtId="0" fontId="21" fillId="21" borderId="0" xfId="0" applyFont="1" applyFill="1" applyAlignment="1">
      <alignment horizontal="center" vertical="top" wrapText="1"/>
    </xf>
    <xf numFmtId="0" fontId="16" fillId="16" borderId="0" xfId="0" applyFont="1" applyFill="1" applyAlignment="1">
      <alignment horizontal="left" vertical="top" wrapText="1"/>
    </xf>
    <xf numFmtId="0" fontId="0" fillId="0" borderId="0" xfId="0"/>
    <xf numFmtId="0" fontId="18" fillId="18" borderId="0" xfId="0" applyFont="1" applyFill="1" applyAlignment="1">
      <alignment horizontal="right" vertical="top" wrapText="1"/>
    </xf>
    <xf numFmtId="4" fontId="19" fillId="19" borderId="0" xfId="0" applyNumberFormat="1" applyFont="1" applyFill="1" applyAlignment="1">
      <alignment horizontal="right" vertical="top" wrapText="1"/>
    </xf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8" fillId="18" borderId="0" xfId="0" applyFont="1" applyFill="1" applyAlignment="1">
      <alignment horizontal="right" vertical="top" wrapText="1"/>
    </xf>
    <xf numFmtId="4" fontId="19" fillId="19" borderId="0" xfId="0" applyNumberFormat="1" applyFont="1" applyFill="1" applyAlignment="1">
      <alignment horizontal="right" vertical="top" wrapText="1"/>
    </xf>
    <xf numFmtId="0" fontId="15" fillId="21" borderId="0" xfId="0" applyFont="1" applyFill="1" applyAlignment="1">
      <alignment horizontal="center" vertical="top" wrapText="1"/>
    </xf>
    <xf numFmtId="44" fontId="18" fillId="18" borderId="0" xfId="1" applyFont="1" applyFill="1" applyAlignment="1">
      <alignment horizontal="right" vertical="top" wrapText="1"/>
    </xf>
    <xf numFmtId="10" fontId="18" fillId="18" borderId="0" xfId="2" applyNumberFormat="1" applyFont="1" applyFill="1" applyAlignment="1">
      <alignment horizontal="right" vertical="top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228600</xdr:colOff>
      <xdr:row>0</xdr:row>
      <xdr:rowOff>30479</xdr:rowOff>
    </xdr:from>
    <xdr:to>
      <xdr:col>9</xdr:col>
      <xdr:colOff>662140</xdr:colOff>
      <xdr:row>1</xdr:row>
      <xdr:rowOff>873940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97C3DF4-6FB2-4C77-9139-8964DD666B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637" t="2492"/>
        <a:stretch/>
      </xdr:blipFill>
      <xdr:spPr>
        <a:xfrm>
          <a:off x="9753600" y="30479"/>
          <a:ext cx="1195540" cy="1018721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0</xdr:row>
      <xdr:rowOff>0</xdr:rowOff>
    </xdr:from>
    <xdr:to>
      <xdr:col>2</xdr:col>
      <xdr:colOff>34925</xdr:colOff>
      <xdr:row>1</xdr:row>
      <xdr:rowOff>987709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7B9574B8-655C-4E56-8E5B-2DB0E3AD3F9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85601"/>
        <a:stretch/>
      </xdr:blipFill>
      <xdr:spPr>
        <a:xfrm>
          <a:off x="114300" y="0"/>
          <a:ext cx="1444625" cy="11629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6"/>
  <sheetViews>
    <sheetView tabSelected="1" showOutlineSymbols="0" showWhiteSpace="0" workbookViewId="0">
      <selection activeCell="F76" sqref="F76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0" width="10" bestFit="1" customWidth="1"/>
    <col min="11" max="11" width="11.25" customWidth="1"/>
    <col min="12" max="13" width="11.875" bestFit="1" customWidth="1"/>
    <col min="14" max="14" width="10" bestFit="1" customWidth="1"/>
    <col min="16" max="16" width="9.875" bestFit="1" customWidth="1"/>
  </cols>
  <sheetData>
    <row r="1" spans="1:16" ht="15" x14ac:dyDescent="0.2">
      <c r="A1" s="1"/>
      <c r="B1" s="1"/>
      <c r="C1" s="1"/>
      <c r="D1" s="1" t="s">
        <v>0</v>
      </c>
      <c r="E1" s="22" t="s">
        <v>1</v>
      </c>
      <c r="F1" s="22"/>
      <c r="G1" s="22"/>
      <c r="H1" s="22" t="s">
        <v>2</v>
      </c>
      <c r="I1" s="22"/>
      <c r="J1" s="22"/>
      <c r="K1" s="22" t="s">
        <v>3</v>
      </c>
      <c r="L1" s="22"/>
      <c r="M1" s="22"/>
      <c r="N1" s="22"/>
    </row>
    <row r="2" spans="1:16" ht="80.45" customHeight="1" x14ac:dyDescent="0.2">
      <c r="A2" s="12"/>
      <c r="B2" s="12"/>
      <c r="C2" s="12"/>
      <c r="D2" s="12" t="s">
        <v>4</v>
      </c>
      <c r="E2" s="23" t="s">
        <v>5</v>
      </c>
      <c r="F2" s="23"/>
      <c r="G2" s="23"/>
      <c r="H2" s="23" t="s">
        <v>6</v>
      </c>
      <c r="I2" s="23"/>
      <c r="J2" s="23"/>
      <c r="K2" s="23" t="s">
        <v>7</v>
      </c>
      <c r="L2" s="23"/>
      <c r="M2" s="23"/>
      <c r="N2" s="23"/>
    </row>
    <row r="3" spans="1:16" ht="15" x14ac:dyDescent="0.25">
      <c r="A3" s="24" t="s">
        <v>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6" ht="15" x14ac:dyDescent="0.2">
      <c r="A4" s="26" t="s">
        <v>9</v>
      </c>
      <c r="B4" s="27" t="s">
        <v>10</v>
      </c>
      <c r="C4" s="26" t="s">
        <v>11</v>
      </c>
      <c r="D4" s="26" t="s">
        <v>12</v>
      </c>
      <c r="E4" s="28" t="s">
        <v>13</v>
      </c>
      <c r="F4" s="27" t="s">
        <v>14</v>
      </c>
      <c r="G4" s="27" t="s">
        <v>15</v>
      </c>
      <c r="H4" s="28" t="s">
        <v>16</v>
      </c>
      <c r="I4" s="26"/>
      <c r="J4" s="26"/>
      <c r="K4" s="28" t="s">
        <v>17</v>
      </c>
      <c r="L4" s="26"/>
      <c r="M4" s="26"/>
      <c r="N4" s="27" t="s">
        <v>18</v>
      </c>
    </row>
    <row r="5" spans="1:16" ht="15" x14ac:dyDescent="0.2">
      <c r="A5" s="27"/>
      <c r="B5" s="27"/>
      <c r="C5" s="27"/>
      <c r="D5" s="27"/>
      <c r="E5" s="27"/>
      <c r="F5" s="27"/>
      <c r="G5" s="27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27"/>
    </row>
    <row r="6" spans="1:16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f>SUM(M7)</f>
        <v>0</v>
      </c>
      <c r="N6" s="6" t="e">
        <f>SUM(N7)</f>
        <v>#DIV/0!</v>
      </c>
    </row>
    <row r="7" spans="1:16" ht="25.5" x14ac:dyDescent="0.2">
      <c r="A7" s="7" t="s">
        <v>23</v>
      </c>
      <c r="B7" s="9" t="s">
        <v>24</v>
      </c>
      <c r="C7" s="7" t="s">
        <v>25</v>
      </c>
      <c r="D7" s="7" t="s">
        <v>26</v>
      </c>
      <c r="E7" s="8" t="s">
        <v>27</v>
      </c>
      <c r="F7" s="9">
        <v>1</v>
      </c>
      <c r="G7" s="10">
        <f>ROUND((H7+I7)/(1+$H$2),2)</f>
        <v>0</v>
      </c>
      <c r="H7" s="10"/>
      <c r="I7" s="10"/>
      <c r="J7" s="10">
        <f>ROUND((H7+I7),2)</f>
        <v>0</v>
      </c>
      <c r="K7" s="10">
        <f>TRUNC($H7*$F7,2)</f>
        <v>0</v>
      </c>
      <c r="L7" s="10">
        <f>TRUNC($I7*$F7,2)</f>
        <v>0</v>
      </c>
      <c r="M7" s="10">
        <f>ROUND((K7+L7),2)</f>
        <v>0</v>
      </c>
      <c r="N7" s="11" t="e">
        <f>M7/$M$74</f>
        <v>#DIV/0!</v>
      </c>
      <c r="P7" s="21"/>
    </row>
    <row r="8" spans="1:16" x14ac:dyDescent="0.2">
      <c r="A8" s="3" t="s">
        <v>28</v>
      </c>
      <c r="B8" s="3"/>
      <c r="C8" s="3"/>
      <c r="D8" s="3" t="s">
        <v>29</v>
      </c>
      <c r="E8" s="3"/>
      <c r="F8" s="4"/>
      <c r="G8" s="3"/>
      <c r="H8" s="3"/>
      <c r="I8" s="3"/>
      <c r="J8" s="3"/>
      <c r="K8" s="3"/>
      <c r="L8" s="3"/>
      <c r="M8" s="5">
        <f>SUM(M9:M11)</f>
        <v>0</v>
      </c>
      <c r="N8" s="6" t="e">
        <f>SUM(N9:N11)</f>
        <v>#DIV/0!</v>
      </c>
      <c r="P8" s="21"/>
    </row>
    <row r="9" spans="1:16" ht="25.5" x14ac:dyDescent="0.2">
      <c r="A9" s="7" t="s">
        <v>30</v>
      </c>
      <c r="B9" s="9" t="s">
        <v>31</v>
      </c>
      <c r="C9" s="7" t="s">
        <v>32</v>
      </c>
      <c r="D9" s="7" t="s">
        <v>33</v>
      </c>
      <c r="E9" s="8" t="s">
        <v>34</v>
      </c>
      <c r="F9" s="9">
        <v>3</v>
      </c>
      <c r="G9" s="10">
        <f t="shared" ref="G9:G11" si="0">ROUND((H9+I9)/(1+$H$2),2)</f>
        <v>0</v>
      </c>
      <c r="H9" s="10"/>
      <c r="I9" s="10"/>
      <c r="J9" s="10">
        <f>ROUND((H9+I9),2)</f>
        <v>0</v>
      </c>
      <c r="K9" s="10">
        <f t="shared" ref="K9:K11" si="1">TRUNC($H9*$F9,2)</f>
        <v>0</v>
      </c>
      <c r="L9" s="10">
        <f t="shared" ref="L9:L11" si="2">TRUNC($I9*$F9,2)</f>
        <v>0</v>
      </c>
      <c r="M9" s="10">
        <f>ROUND((K9+L9),2)</f>
        <v>0</v>
      </c>
      <c r="N9" s="11" t="e">
        <f>M9/$M$74</f>
        <v>#DIV/0!</v>
      </c>
      <c r="P9" s="21"/>
    </row>
    <row r="10" spans="1:16" ht="25.5" x14ac:dyDescent="0.2">
      <c r="A10" s="7" t="s">
        <v>35</v>
      </c>
      <c r="B10" s="9" t="s">
        <v>36</v>
      </c>
      <c r="C10" s="7" t="s">
        <v>25</v>
      </c>
      <c r="D10" s="7" t="s">
        <v>37</v>
      </c>
      <c r="E10" s="8" t="s">
        <v>38</v>
      </c>
      <c r="F10" s="9">
        <v>3</v>
      </c>
      <c r="G10" s="10">
        <f t="shared" si="0"/>
        <v>0</v>
      </c>
      <c r="H10" s="10"/>
      <c r="I10" s="10"/>
      <c r="J10" s="10">
        <f>ROUND((H10+I10),2)</f>
        <v>0</v>
      </c>
      <c r="K10" s="10">
        <f t="shared" si="1"/>
        <v>0</v>
      </c>
      <c r="L10" s="10">
        <f t="shared" si="2"/>
        <v>0</v>
      </c>
      <c r="M10" s="10">
        <f>ROUND((K10+L10),2)</f>
        <v>0</v>
      </c>
      <c r="N10" s="11" t="e">
        <f>M10/$M$74</f>
        <v>#DIV/0!</v>
      </c>
      <c r="P10" s="21"/>
    </row>
    <row r="11" spans="1:16" x14ac:dyDescent="0.2">
      <c r="A11" s="7" t="s">
        <v>39</v>
      </c>
      <c r="B11" s="9" t="s">
        <v>40</v>
      </c>
      <c r="C11" s="7" t="s">
        <v>25</v>
      </c>
      <c r="D11" s="7" t="s">
        <v>41</v>
      </c>
      <c r="E11" s="8">
        <v>1</v>
      </c>
      <c r="F11" s="9">
        <v>1</v>
      </c>
      <c r="G11" s="10">
        <f t="shared" si="0"/>
        <v>0</v>
      </c>
      <c r="H11" s="10"/>
      <c r="I11" s="10"/>
      <c r="J11" s="10">
        <f>ROUND((H11+I11),2)</f>
        <v>0</v>
      </c>
      <c r="K11" s="10">
        <f t="shared" si="1"/>
        <v>0</v>
      </c>
      <c r="L11" s="10">
        <f t="shared" si="2"/>
        <v>0</v>
      </c>
      <c r="M11" s="10">
        <f>ROUND((K11+L11),2)</f>
        <v>0</v>
      </c>
      <c r="N11" s="11" t="e">
        <f>M11/$M$74</f>
        <v>#DIV/0!</v>
      </c>
      <c r="P11" s="21"/>
    </row>
    <row r="12" spans="1:16" x14ac:dyDescent="0.2">
      <c r="A12" s="3" t="s">
        <v>42</v>
      </c>
      <c r="B12" s="3"/>
      <c r="C12" s="3"/>
      <c r="D12" s="3" t="s">
        <v>43</v>
      </c>
      <c r="E12" s="3"/>
      <c r="F12" s="4"/>
      <c r="G12" s="3"/>
      <c r="H12" s="3"/>
      <c r="I12" s="3"/>
      <c r="J12" s="3"/>
      <c r="K12" s="3"/>
      <c r="L12" s="3"/>
      <c r="M12" s="5">
        <f>SUM(M13:M22)</f>
        <v>0</v>
      </c>
      <c r="N12" s="6" t="e">
        <f>SUM(N13:N22)</f>
        <v>#DIV/0!</v>
      </c>
      <c r="P12" s="21"/>
    </row>
    <row r="13" spans="1:16" x14ac:dyDescent="0.2">
      <c r="A13" s="7" t="s">
        <v>44</v>
      </c>
      <c r="B13" s="9" t="s">
        <v>45</v>
      </c>
      <c r="C13" s="7" t="s">
        <v>25</v>
      </c>
      <c r="D13" s="7" t="s">
        <v>46</v>
      </c>
      <c r="E13" s="8" t="s">
        <v>47</v>
      </c>
      <c r="F13" s="9">
        <v>50</v>
      </c>
      <c r="G13" s="10">
        <f t="shared" ref="G13:G22" si="3">ROUND((H13+I13)/(1+$H$2),2)</f>
        <v>0</v>
      </c>
      <c r="H13" s="10"/>
      <c r="I13" s="10"/>
      <c r="J13" s="10">
        <f t="shared" ref="J13:J22" si="4">ROUND((H13+I13),2)</f>
        <v>0</v>
      </c>
      <c r="K13" s="10">
        <f t="shared" ref="K13:K22" si="5">TRUNC($H13*$F13,2)</f>
        <v>0</v>
      </c>
      <c r="L13" s="10">
        <f t="shared" ref="L13:L22" si="6">TRUNC($I13*$F13,2)</f>
        <v>0</v>
      </c>
      <c r="M13" s="10">
        <f t="shared" ref="M13:M22" si="7">ROUND((K13+L13),2)</f>
        <v>0</v>
      </c>
      <c r="N13" s="11" t="e">
        <f t="shared" ref="N13:N22" si="8">M13/$M$74</f>
        <v>#DIV/0!</v>
      </c>
      <c r="P13" s="21"/>
    </row>
    <row r="14" spans="1:16" x14ac:dyDescent="0.2">
      <c r="A14" s="7" t="s">
        <v>48</v>
      </c>
      <c r="B14" s="9" t="s">
        <v>49</v>
      </c>
      <c r="C14" s="7" t="s">
        <v>25</v>
      </c>
      <c r="D14" s="7" t="s">
        <v>50</v>
      </c>
      <c r="E14" s="8" t="s">
        <v>51</v>
      </c>
      <c r="F14" s="9">
        <v>350</v>
      </c>
      <c r="G14" s="10">
        <f t="shared" si="3"/>
        <v>0</v>
      </c>
      <c r="H14" s="10"/>
      <c r="I14" s="10"/>
      <c r="J14" s="10">
        <f t="shared" si="4"/>
        <v>0</v>
      </c>
      <c r="K14" s="10">
        <f t="shared" si="5"/>
        <v>0</v>
      </c>
      <c r="L14" s="10">
        <f t="shared" si="6"/>
        <v>0</v>
      </c>
      <c r="M14" s="10">
        <f t="shared" si="7"/>
        <v>0</v>
      </c>
      <c r="N14" s="11" t="e">
        <f t="shared" si="8"/>
        <v>#DIV/0!</v>
      </c>
      <c r="P14" s="21"/>
    </row>
    <row r="15" spans="1:16" ht="25.5" x14ac:dyDescent="0.2">
      <c r="A15" s="7" t="s">
        <v>52</v>
      </c>
      <c r="B15" s="9" t="s">
        <v>53</v>
      </c>
      <c r="C15" s="7" t="s">
        <v>25</v>
      </c>
      <c r="D15" s="7" t="s">
        <v>54</v>
      </c>
      <c r="E15" s="8" t="s">
        <v>51</v>
      </c>
      <c r="F15" s="9">
        <v>36.299999999999997</v>
      </c>
      <c r="G15" s="10">
        <f t="shared" si="3"/>
        <v>0</v>
      </c>
      <c r="H15" s="10"/>
      <c r="I15" s="10"/>
      <c r="J15" s="10">
        <f t="shared" si="4"/>
        <v>0</v>
      </c>
      <c r="K15" s="10">
        <f t="shared" si="5"/>
        <v>0</v>
      </c>
      <c r="L15" s="10">
        <f t="shared" si="6"/>
        <v>0</v>
      </c>
      <c r="M15" s="10">
        <f t="shared" si="7"/>
        <v>0</v>
      </c>
      <c r="N15" s="11" t="e">
        <f t="shared" si="8"/>
        <v>#DIV/0!</v>
      </c>
      <c r="P15" s="21"/>
    </row>
    <row r="16" spans="1:16" ht="25.5" x14ac:dyDescent="0.2">
      <c r="A16" s="7" t="s">
        <v>55</v>
      </c>
      <c r="B16" s="9" t="s">
        <v>56</v>
      </c>
      <c r="C16" s="7" t="s">
        <v>25</v>
      </c>
      <c r="D16" s="7" t="s">
        <v>57</v>
      </c>
      <c r="E16" s="8" t="s">
        <v>51</v>
      </c>
      <c r="F16" s="9">
        <v>89.37</v>
      </c>
      <c r="G16" s="10">
        <f t="shared" si="3"/>
        <v>0</v>
      </c>
      <c r="H16" s="10"/>
      <c r="I16" s="10"/>
      <c r="J16" s="10">
        <f t="shared" si="4"/>
        <v>0</v>
      </c>
      <c r="K16" s="10">
        <f t="shared" si="5"/>
        <v>0</v>
      </c>
      <c r="L16" s="10">
        <f t="shared" si="6"/>
        <v>0</v>
      </c>
      <c r="M16" s="10">
        <f t="shared" si="7"/>
        <v>0</v>
      </c>
      <c r="N16" s="11" t="e">
        <f t="shared" si="8"/>
        <v>#DIV/0!</v>
      </c>
      <c r="P16" s="21"/>
    </row>
    <row r="17" spans="1:16" x14ac:dyDescent="0.2">
      <c r="A17" s="7" t="s">
        <v>58</v>
      </c>
      <c r="B17" s="9" t="s">
        <v>59</v>
      </c>
      <c r="C17" s="7" t="s">
        <v>25</v>
      </c>
      <c r="D17" s="7" t="s">
        <v>60</v>
      </c>
      <c r="E17" s="8" t="s">
        <v>61</v>
      </c>
      <c r="F17" s="9">
        <v>163.16999999999999</v>
      </c>
      <c r="G17" s="10">
        <f t="shared" si="3"/>
        <v>0</v>
      </c>
      <c r="H17" s="10"/>
      <c r="I17" s="10"/>
      <c r="J17" s="10">
        <f t="shared" si="4"/>
        <v>0</v>
      </c>
      <c r="K17" s="10">
        <f t="shared" si="5"/>
        <v>0</v>
      </c>
      <c r="L17" s="10">
        <f>ROUND($I17*$F17,2)</f>
        <v>0</v>
      </c>
      <c r="M17" s="10">
        <f t="shared" si="7"/>
        <v>0</v>
      </c>
      <c r="N17" s="11" t="e">
        <f t="shared" si="8"/>
        <v>#DIV/0!</v>
      </c>
      <c r="P17" s="21"/>
    </row>
    <row r="18" spans="1:16" ht="25.5" x14ac:dyDescent="0.2">
      <c r="A18" s="7" t="s">
        <v>62</v>
      </c>
      <c r="B18" s="9" t="s">
        <v>63</v>
      </c>
      <c r="C18" s="7" t="s">
        <v>25</v>
      </c>
      <c r="D18" s="7" t="s">
        <v>64</v>
      </c>
      <c r="E18" s="8" t="s">
        <v>51</v>
      </c>
      <c r="F18" s="9">
        <v>105.53</v>
      </c>
      <c r="G18" s="10">
        <f t="shared" si="3"/>
        <v>0</v>
      </c>
      <c r="H18" s="10"/>
      <c r="I18" s="10"/>
      <c r="J18" s="10">
        <f t="shared" si="4"/>
        <v>0</v>
      </c>
      <c r="K18" s="10">
        <f t="shared" si="5"/>
        <v>0</v>
      </c>
      <c r="L18" s="10">
        <f>ROUND($I18*$F18,2)</f>
        <v>0</v>
      </c>
      <c r="M18" s="10">
        <f t="shared" si="7"/>
        <v>0</v>
      </c>
      <c r="N18" s="11" t="e">
        <f t="shared" si="8"/>
        <v>#DIV/0!</v>
      </c>
      <c r="P18" s="21"/>
    </row>
    <row r="19" spans="1:16" ht="25.5" x14ac:dyDescent="0.2">
      <c r="A19" s="7" t="s">
        <v>65</v>
      </c>
      <c r="B19" s="9" t="s">
        <v>66</v>
      </c>
      <c r="C19" s="7" t="s">
        <v>32</v>
      </c>
      <c r="D19" s="7" t="s">
        <v>67</v>
      </c>
      <c r="E19" s="8" t="s">
        <v>51</v>
      </c>
      <c r="F19" s="9">
        <v>50.91</v>
      </c>
      <c r="G19" s="10">
        <f t="shared" si="3"/>
        <v>0</v>
      </c>
      <c r="H19" s="10"/>
      <c r="I19" s="10"/>
      <c r="J19" s="10">
        <f t="shared" si="4"/>
        <v>0</v>
      </c>
      <c r="K19" s="10">
        <f t="shared" si="5"/>
        <v>0</v>
      </c>
      <c r="L19" s="10">
        <f>ROUND($I19*$F19,2)</f>
        <v>0</v>
      </c>
      <c r="M19" s="10">
        <f t="shared" si="7"/>
        <v>0</v>
      </c>
      <c r="N19" s="11" t="e">
        <f t="shared" si="8"/>
        <v>#DIV/0!</v>
      </c>
      <c r="P19" s="21"/>
    </row>
    <row r="20" spans="1:16" ht="25.5" x14ac:dyDescent="0.2">
      <c r="A20" s="7" t="s">
        <v>68</v>
      </c>
      <c r="B20" s="9" t="s">
        <v>69</v>
      </c>
      <c r="C20" s="7" t="s">
        <v>32</v>
      </c>
      <c r="D20" s="7" t="s">
        <v>70</v>
      </c>
      <c r="E20" s="8" t="s">
        <v>27</v>
      </c>
      <c r="F20" s="9">
        <v>1</v>
      </c>
      <c r="G20" s="10">
        <f t="shared" si="3"/>
        <v>0</v>
      </c>
      <c r="H20" s="10"/>
      <c r="I20" s="10"/>
      <c r="J20" s="10">
        <f t="shared" si="4"/>
        <v>0</v>
      </c>
      <c r="K20" s="10">
        <f t="shared" si="5"/>
        <v>0</v>
      </c>
      <c r="L20" s="10">
        <f t="shared" si="6"/>
        <v>0</v>
      </c>
      <c r="M20" s="10">
        <f t="shared" si="7"/>
        <v>0</v>
      </c>
      <c r="N20" s="11" t="e">
        <f t="shared" si="8"/>
        <v>#DIV/0!</v>
      </c>
      <c r="P20" s="21"/>
    </row>
    <row r="21" spans="1:16" ht="25.5" x14ac:dyDescent="0.2">
      <c r="A21" s="7" t="s">
        <v>71</v>
      </c>
      <c r="B21" s="9" t="s">
        <v>72</v>
      </c>
      <c r="C21" s="7" t="s">
        <v>32</v>
      </c>
      <c r="D21" s="7" t="s">
        <v>73</v>
      </c>
      <c r="E21" s="8" t="s">
        <v>51</v>
      </c>
      <c r="F21" s="9">
        <v>1.8</v>
      </c>
      <c r="G21" s="10">
        <f t="shared" si="3"/>
        <v>0</v>
      </c>
      <c r="H21" s="10"/>
      <c r="I21" s="10"/>
      <c r="J21" s="10">
        <f t="shared" si="4"/>
        <v>0</v>
      </c>
      <c r="K21" s="10">
        <f t="shared" si="5"/>
        <v>0</v>
      </c>
      <c r="L21" s="10">
        <f>ROUND($I21*$F21,2)</f>
        <v>0</v>
      </c>
      <c r="M21" s="10">
        <f t="shared" si="7"/>
        <v>0</v>
      </c>
      <c r="N21" s="11" t="e">
        <f t="shared" si="8"/>
        <v>#DIV/0!</v>
      </c>
      <c r="P21" s="21"/>
    </row>
    <row r="22" spans="1:16" ht="25.5" x14ac:dyDescent="0.2">
      <c r="A22" s="7" t="s">
        <v>74</v>
      </c>
      <c r="B22" s="9" t="s">
        <v>75</v>
      </c>
      <c r="C22" s="7" t="s">
        <v>32</v>
      </c>
      <c r="D22" s="7" t="s">
        <v>76</v>
      </c>
      <c r="E22" s="8" t="s">
        <v>51</v>
      </c>
      <c r="F22" s="9">
        <v>0.17</v>
      </c>
      <c r="G22" s="10">
        <f t="shared" si="3"/>
        <v>0</v>
      </c>
      <c r="H22" s="10"/>
      <c r="I22" s="10"/>
      <c r="J22" s="10">
        <f t="shared" si="4"/>
        <v>0</v>
      </c>
      <c r="K22" s="10">
        <f t="shared" si="5"/>
        <v>0</v>
      </c>
      <c r="L22" s="10">
        <f>ROUND($I22*$F22,2)</f>
        <v>0</v>
      </c>
      <c r="M22" s="10">
        <f t="shared" si="7"/>
        <v>0</v>
      </c>
      <c r="N22" s="11" t="e">
        <f t="shared" si="8"/>
        <v>#DIV/0!</v>
      </c>
      <c r="P22" s="21"/>
    </row>
    <row r="23" spans="1:16" x14ac:dyDescent="0.2">
      <c r="A23" s="3" t="s">
        <v>77</v>
      </c>
      <c r="B23" s="3"/>
      <c r="C23" s="3"/>
      <c r="D23" s="3" t="s">
        <v>78</v>
      </c>
      <c r="E23" s="3"/>
      <c r="F23" s="4"/>
      <c r="G23" s="3"/>
      <c r="H23" s="3"/>
      <c r="I23" s="3"/>
      <c r="J23" s="3"/>
      <c r="K23" s="3"/>
      <c r="L23" s="3"/>
      <c r="M23" s="5">
        <f>SUM(M24:M27)</f>
        <v>0</v>
      </c>
      <c r="N23" s="6" t="e">
        <f>SUM(N24:N27)</f>
        <v>#DIV/0!</v>
      </c>
      <c r="P23" s="21"/>
    </row>
    <row r="24" spans="1:16" ht="25.5" x14ac:dyDescent="0.2">
      <c r="A24" s="7" t="s">
        <v>79</v>
      </c>
      <c r="B24" s="9" t="s">
        <v>80</v>
      </c>
      <c r="C24" s="7" t="s">
        <v>25</v>
      </c>
      <c r="D24" s="7" t="s">
        <v>81</v>
      </c>
      <c r="E24" s="8" t="s">
        <v>61</v>
      </c>
      <c r="F24" s="9">
        <v>429.6</v>
      </c>
      <c r="G24" s="10">
        <f t="shared" ref="G24:G27" si="9">ROUND((H24+I24)/(1+$H$2),2)</f>
        <v>0</v>
      </c>
      <c r="H24" s="10"/>
      <c r="I24" s="10"/>
      <c r="J24" s="10">
        <f t="shared" ref="J24:J27" si="10">ROUND((H24+I24),2)</f>
        <v>0</v>
      </c>
      <c r="K24" s="10">
        <f t="shared" ref="K24:K27" si="11">TRUNC($H24*$F24,2)</f>
        <v>0</v>
      </c>
      <c r="L24" s="10">
        <f>ROUND($I24*$F24,2)</f>
        <v>0</v>
      </c>
      <c r="M24" s="10">
        <f t="shared" ref="M24:M27" si="12">ROUND((K24+L24),2)</f>
        <v>0</v>
      </c>
      <c r="N24" s="11" t="e">
        <f t="shared" ref="N24:N27" si="13">M24/$M$74</f>
        <v>#DIV/0!</v>
      </c>
      <c r="P24" s="21"/>
    </row>
    <row r="25" spans="1:16" x14ac:dyDescent="0.2">
      <c r="A25" s="7" t="s">
        <v>82</v>
      </c>
      <c r="B25" s="9" t="s">
        <v>83</v>
      </c>
      <c r="C25" s="7" t="s">
        <v>25</v>
      </c>
      <c r="D25" s="7" t="s">
        <v>84</v>
      </c>
      <c r="E25" s="8" t="s">
        <v>47</v>
      </c>
      <c r="F25" s="9">
        <v>1</v>
      </c>
      <c r="G25" s="10">
        <f t="shared" si="9"/>
        <v>0</v>
      </c>
      <c r="H25" s="10"/>
      <c r="I25" s="10"/>
      <c r="J25" s="10">
        <f t="shared" si="10"/>
        <v>0</v>
      </c>
      <c r="K25" s="10">
        <f t="shared" si="11"/>
        <v>0</v>
      </c>
      <c r="L25" s="10">
        <f t="shared" ref="L24:L27" si="14">TRUNC($I25*$F25,2)</f>
        <v>0</v>
      </c>
      <c r="M25" s="10">
        <f t="shared" si="12"/>
        <v>0</v>
      </c>
      <c r="N25" s="11" t="e">
        <f t="shared" si="13"/>
        <v>#DIV/0!</v>
      </c>
      <c r="P25" s="21"/>
    </row>
    <row r="26" spans="1:16" x14ac:dyDescent="0.2">
      <c r="A26" s="7" t="s">
        <v>85</v>
      </c>
      <c r="B26" s="9" t="s">
        <v>86</v>
      </c>
      <c r="C26" s="7" t="s">
        <v>25</v>
      </c>
      <c r="D26" s="7" t="s">
        <v>87</v>
      </c>
      <c r="E26" s="8" t="s">
        <v>27</v>
      </c>
      <c r="F26" s="9">
        <v>6</v>
      </c>
      <c r="G26" s="10">
        <f t="shared" si="9"/>
        <v>0</v>
      </c>
      <c r="H26" s="10"/>
      <c r="I26" s="10"/>
      <c r="J26" s="10">
        <f t="shared" si="10"/>
        <v>0</v>
      </c>
      <c r="K26" s="10">
        <f t="shared" si="11"/>
        <v>0</v>
      </c>
      <c r="L26" s="10">
        <f t="shared" si="14"/>
        <v>0</v>
      </c>
      <c r="M26" s="10">
        <f t="shared" si="12"/>
        <v>0</v>
      </c>
      <c r="N26" s="11" t="e">
        <f t="shared" si="13"/>
        <v>#DIV/0!</v>
      </c>
      <c r="P26" s="21"/>
    </row>
    <row r="27" spans="1:16" ht="25.5" x14ac:dyDescent="0.2">
      <c r="A27" s="7" t="s">
        <v>88</v>
      </c>
      <c r="B27" s="9" t="s">
        <v>89</v>
      </c>
      <c r="C27" s="7" t="s">
        <v>32</v>
      </c>
      <c r="D27" s="7" t="s">
        <v>90</v>
      </c>
      <c r="E27" s="8" t="s">
        <v>51</v>
      </c>
      <c r="F27" s="9">
        <v>0.17</v>
      </c>
      <c r="G27" s="10">
        <f t="shared" si="9"/>
        <v>0</v>
      </c>
      <c r="H27" s="10"/>
      <c r="I27" s="10"/>
      <c r="J27" s="10">
        <f t="shared" si="10"/>
        <v>0</v>
      </c>
      <c r="K27" s="10">
        <f t="shared" si="11"/>
        <v>0</v>
      </c>
      <c r="L27" s="10">
        <f>ROUND($I27*$F27,2)</f>
        <v>0</v>
      </c>
      <c r="M27" s="10">
        <f t="shared" si="12"/>
        <v>0</v>
      </c>
      <c r="N27" s="11" t="e">
        <f t="shared" si="13"/>
        <v>#DIV/0!</v>
      </c>
      <c r="P27" s="21"/>
    </row>
    <row r="28" spans="1:16" x14ac:dyDescent="0.2">
      <c r="A28" s="3" t="s">
        <v>91</v>
      </c>
      <c r="B28" s="3"/>
      <c r="C28" s="3"/>
      <c r="D28" s="3" t="s">
        <v>92</v>
      </c>
      <c r="E28" s="3"/>
      <c r="F28" s="4"/>
      <c r="G28" s="3"/>
      <c r="H28" s="3"/>
      <c r="I28" s="3"/>
      <c r="J28" s="3"/>
      <c r="K28" s="3"/>
      <c r="L28" s="3"/>
      <c r="M28" s="5">
        <f>SUM(M29:M32)</f>
        <v>0</v>
      </c>
      <c r="N28" s="6" t="e">
        <f>SUM(N29:N32)</f>
        <v>#DIV/0!</v>
      </c>
      <c r="P28" s="21"/>
    </row>
    <row r="29" spans="1:16" ht="51" x14ac:dyDescent="0.2">
      <c r="A29" s="7" t="s">
        <v>93</v>
      </c>
      <c r="B29" s="9" t="s">
        <v>94</v>
      </c>
      <c r="C29" s="7" t="s">
        <v>32</v>
      </c>
      <c r="D29" s="7" t="s">
        <v>95</v>
      </c>
      <c r="E29" s="8" t="s">
        <v>51</v>
      </c>
      <c r="F29" s="9">
        <v>399.32</v>
      </c>
      <c r="G29" s="10">
        <f t="shared" ref="G29:G32" si="15">ROUND((H29+I29)/(1+$H$2),2)</f>
        <v>0</v>
      </c>
      <c r="H29" s="10"/>
      <c r="I29" s="10"/>
      <c r="J29" s="10">
        <f t="shared" ref="J29:J32" si="16">ROUND((H29+I29),2)</f>
        <v>0</v>
      </c>
      <c r="K29" s="10">
        <f t="shared" ref="K29:K32" si="17">TRUNC($H29*$F29,2)</f>
        <v>0</v>
      </c>
      <c r="L29" s="10">
        <f t="shared" ref="L29:L32" si="18">TRUNC($I29*$F29,2)</f>
        <v>0</v>
      </c>
      <c r="M29" s="10">
        <f t="shared" ref="M29:M32" si="19">ROUND((K29+L29),2)</f>
        <v>0</v>
      </c>
      <c r="N29" s="11" t="e">
        <f t="shared" ref="N29:N32" si="20">M29/$M$74</f>
        <v>#DIV/0!</v>
      </c>
      <c r="P29" s="21"/>
    </row>
    <row r="30" spans="1:16" ht="25.5" x14ac:dyDescent="0.2">
      <c r="A30" s="7" t="s">
        <v>96</v>
      </c>
      <c r="B30" s="9" t="s">
        <v>97</v>
      </c>
      <c r="C30" s="7" t="s">
        <v>32</v>
      </c>
      <c r="D30" s="7" t="s">
        <v>98</v>
      </c>
      <c r="E30" s="8" t="s">
        <v>99</v>
      </c>
      <c r="F30" s="9">
        <v>20</v>
      </c>
      <c r="G30" s="10">
        <f t="shared" si="15"/>
        <v>0</v>
      </c>
      <c r="H30" s="10"/>
      <c r="I30" s="10"/>
      <c r="J30" s="10">
        <f t="shared" si="16"/>
        <v>0</v>
      </c>
      <c r="K30" s="10">
        <f t="shared" si="17"/>
        <v>0</v>
      </c>
      <c r="L30" s="10">
        <f t="shared" si="18"/>
        <v>0</v>
      </c>
      <c r="M30" s="10">
        <f t="shared" si="19"/>
        <v>0</v>
      </c>
      <c r="N30" s="11" t="e">
        <f t="shared" si="20"/>
        <v>#DIV/0!</v>
      </c>
      <c r="P30" s="21"/>
    </row>
    <row r="31" spans="1:16" ht="25.5" x14ac:dyDescent="0.2">
      <c r="A31" s="7" t="s">
        <v>100</v>
      </c>
      <c r="B31" s="9" t="s">
        <v>101</v>
      </c>
      <c r="C31" s="7" t="s">
        <v>32</v>
      </c>
      <c r="D31" s="7" t="s">
        <v>102</v>
      </c>
      <c r="E31" s="8" t="s">
        <v>99</v>
      </c>
      <c r="F31" s="9">
        <v>163.16999999999999</v>
      </c>
      <c r="G31" s="10">
        <f t="shared" si="15"/>
        <v>0</v>
      </c>
      <c r="H31" s="10"/>
      <c r="I31" s="10"/>
      <c r="J31" s="10">
        <f t="shared" si="16"/>
        <v>0</v>
      </c>
      <c r="K31" s="10">
        <f t="shared" si="17"/>
        <v>0</v>
      </c>
      <c r="L31" s="10">
        <f t="shared" si="18"/>
        <v>0</v>
      </c>
      <c r="M31" s="10">
        <f t="shared" si="19"/>
        <v>0</v>
      </c>
      <c r="N31" s="11" t="e">
        <f t="shared" si="20"/>
        <v>#DIV/0!</v>
      </c>
      <c r="P31" s="21"/>
    </row>
    <row r="32" spans="1:16" x14ac:dyDescent="0.2">
      <c r="A32" s="7" t="s">
        <v>103</v>
      </c>
      <c r="B32" s="9" t="s">
        <v>104</v>
      </c>
      <c r="C32" s="7" t="s">
        <v>25</v>
      </c>
      <c r="D32" s="7" t="s">
        <v>105</v>
      </c>
      <c r="E32" s="8" t="s">
        <v>27</v>
      </c>
      <c r="F32" s="9">
        <v>12</v>
      </c>
      <c r="G32" s="10">
        <f t="shared" si="15"/>
        <v>0</v>
      </c>
      <c r="H32" s="10"/>
      <c r="I32" s="10"/>
      <c r="J32" s="10">
        <f t="shared" si="16"/>
        <v>0</v>
      </c>
      <c r="K32" s="10">
        <f t="shared" si="17"/>
        <v>0</v>
      </c>
      <c r="L32" s="10">
        <f t="shared" si="18"/>
        <v>0</v>
      </c>
      <c r="M32" s="10">
        <f t="shared" si="19"/>
        <v>0</v>
      </c>
      <c r="N32" s="11" t="e">
        <f t="shared" si="20"/>
        <v>#DIV/0!</v>
      </c>
      <c r="P32" s="21"/>
    </row>
    <row r="33" spans="1:16" x14ac:dyDescent="0.2">
      <c r="A33" s="3" t="s">
        <v>106</v>
      </c>
      <c r="B33" s="3"/>
      <c r="C33" s="3"/>
      <c r="D33" s="3" t="s">
        <v>107</v>
      </c>
      <c r="E33" s="3"/>
      <c r="F33" s="4"/>
      <c r="G33" s="3"/>
      <c r="H33" s="3"/>
      <c r="I33" s="3"/>
      <c r="J33" s="3"/>
      <c r="K33" s="3"/>
      <c r="L33" s="3"/>
      <c r="M33" s="5">
        <f>SUM(M34)</f>
        <v>0</v>
      </c>
      <c r="N33" s="6" t="e">
        <f>SUM(N34)</f>
        <v>#DIV/0!</v>
      </c>
      <c r="P33" s="21"/>
    </row>
    <row r="34" spans="1:16" ht="38.25" x14ac:dyDescent="0.2">
      <c r="A34" s="7" t="s">
        <v>108</v>
      </c>
      <c r="B34" s="9" t="s">
        <v>109</v>
      </c>
      <c r="C34" s="7" t="s">
        <v>32</v>
      </c>
      <c r="D34" s="7" t="s">
        <v>110</v>
      </c>
      <c r="E34" s="8" t="s">
        <v>51</v>
      </c>
      <c r="F34" s="9">
        <v>89.37</v>
      </c>
      <c r="G34" s="10">
        <f>ROUND((H34+I34)/(1+$H$2),2)</f>
        <v>0</v>
      </c>
      <c r="H34" s="10"/>
      <c r="I34" s="10"/>
      <c r="J34" s="10">
        <f>ROUND((H34+I34),2)</f>
        <v>0</v>
      </c>
      <c r="K34" s="10">
        <f>TRUNC($H34*$F34,2)</f>
        <v>0</v>
      </c>
      <c r="L34" s="10">
        <f>TRUNC($I34*$F34,2)</f>
        <v>0</v>
      </c>
      <c r="M34" s="10">
        <f>ROUND((K34+L34),2)</f>
        <v>0</v>
      </c>
      <c r="N34" s="11" t="e">
        <f>M34/$M$74</f>
        <v>#DIV/0!</v>
      </c>
      <c r="P34" s="21"/>
    </row>
    <row r="35" spans="1:16" x14ac:dyDescent="0.2">
      <c r="A35" s="3" t="s">
        <v>111</v>
      </c>
      <c r="B35" s="3"/>
      <c r="C35" s="3"/>
      <c r="D35" s="3" t="s">
        <v>112</v>
      </c>
      <c r="E35" s="3"/>
      <c r="F35" s="4"/>
      <c r="G35" s="3"/>
      <c r="H35" s="3"/>
      <c r="I35" s="3"/>
      <c r="J35" s="3"/>
      <c r="K35" s="3"/>
      <c r="L35" s="3"/>
      <c r="M35" s="5">
        <f>SUM(M36:M41)</f>
        <v>0</v>
      </c>
      <c r="N35" s="6" t="e">
        <f>SUM(N36:N41)</f>
        <v>#DIV/0!</v>
      </c>
      <c r="P35" s="21"/>
    </row>
    <row r="36" spans="1:16" x14ac:dyDescent="0.2">
      <c r="A36" s="7" t="s">
        <v>113</v>
      </c>
      <c r="B36" s="9" t="s">
        <v>114</v>
      </c>
      <c r="C36" s="7" t="s">
        <v>25</v>
      </c>
      <c r="D36" s="7" t="s">
        <v>115</v>
      </c>
      <c r="E36" s="8" t="s">
        <v>27</v>
      </c>
      <c r="F36" s="9">
        <v>10</v>
      </c>
      <c r="G36" s="10">
        <f t="shared" ref="G36:G41" si="21">ROUND((H36+I36)/(1+$H$2),2)</f>
        <v>0</v>
      </c>
      <c r="H36" s="10"/>
      <c r="I36" s="10"/>
      <c r="J36" s="10">
        <f t="shared" ref="J36:J41" si="22">ROUND((H36+I36),2)</f>
        <v>0</v>
      </c>
      <c r="K36" s="10">
        <f t="shared" ref="K36:K41" si="23">TRUNC($H36*$F36,2)</f>
        <v>0</v>
      </c>
      <c r="L36" s="10">
        <f t="shared" ref="L36:L41" si="24">TRUNC($I36*$F36,2)</f>
        <v>0</v>
      </c>
      <c r="M36" s="10">
        <f t="shared" ref="M36:M41" si="25">ROUND((K36+L36),2)</f>
        <v>0</v>
      </c>
      <c r="N36" s="11" t="e">
        <f t="shared" ref="N36:N41" si="26">M36/$M$74</f>
        <v>#DIV/0!</v>
      </c>
      <c r="P36" s="21"/>
    </row>
    <row r="37" spans="1:16" x14ac:dyDescent="0.2">
      <c r="A37" s="7" t="s">
        <v>116</v>
      </c>
      <c r="B37" s="9" t="s">
        <v>117</v>
      </c>
      <c r="C37" s="7" t="s">
        <v>25</v>
      </c>
      <c r="D37" s="7" t="s">
        <v>118</v>
      </c>
      <c r="E37" s="8" t="s">
        <v>27</v>
      </c>
      <c r="F37" s="9">
        <v>1</v>
      </c>
      <c r="G37" s="10">
        <f t="shared" si="21"/>
        <v>0</v>
      </c>
      <c r="H37" s="10"/>
      <c r="I37" s="10"/>
      <c r="J37" s="10">
        <f t="shared" si="22"/>
        <v>0</v>
      </c>
      <c r="K37" s="10">
        <f t="shared" si="23"/>
        <v>0</v>
      </c>
      <c r="L37" s="10">
        <f t="shared" si="24"/>
        <v>0</v>
      </c>
      <c r="M37" s="10">
        <f t="shared" si="25"/>
        <v>0</v>
      </c>
      <c r="N37" s="11" t="e">
        <f t="shared" si="26"/>
        <v>#DIV/0!</v>
      </c>
      <c r="P37" s="21"/>
    </row>
    <row r="38" spans="1:16" ht="25.5" x14ac:dyDescent="0.2">
      <c r="A38" s="7" t="s">
        <v>119</v>
      </c>
      <c r="B38" s="9" t="s">
        <v>120</v>
      </c>
      <c r="C38" s="7" t="s">
        <v>25</v>
      </c>
      <c r="D38" s="7" t="s">
        <v>121</v>
      </c>
      <c r="E38" s="8" t="s">
        <v>61</v>
      </c>
      <c r="F38" s="9">
        <v>15</v>
      </c>
      <c r="G38" s="10">
        <f t="shared" si="21"/>
        <v>0</v>
      </c>
      <c r="H38" s="10"/>
      <c r="I38" s="10"/>
      <c r="J38" s="10">
        <f t="shared" si="22"/>
        <v>0</v>
      </c>
      <c r="K38" s="10">
        <f t="shared" si="23"/>
        <v>0</v>
      </c>
      <c r="L38" s="10">
        <f t="shared" si="24"/>
        <v>0</v>
      </c>
      <c r="M38" s="10">
        <f t="shared" si="25"/>
        <v>0</v>
      </c>
      <c r="N38" s="11" t="e">
        <f t="shared" si="26"/>
        <v>#DIV/0!</v>
      </c>
      <c r="P38" s="21"/>
    </row>
    <row r="39" spans="1:16" x14ac:dyDescent="0.2">
      <c r="A39" s="7" t="s">
        <v>122</v>
      </c>
      <c r="B39" s="9" t="s">
        <v>123</v>
      </c>
      <c r="C39" s="7" t="s">
        <v>25</v>
      </c>
      <c r="D39" s="7" t="s">
        <v>124</v>
      </c>
      <c r="E39" s="8" t="s">
        <v>27</v>
      </c>
      <c r="F39" s="9">
        <v>5</v>
      </c>
      <c r="G39" s="10">
        <f t="shared" si="21"/>
        <v>0</v>
      </c>
      <c r="H39" s="10"/>
      <c r="I39" s="10"/>
      <c r="J39" s="10">
        <f t="shared" si="22"/>
        <v>0</v>
      </c>
      <c r="K39" s="10">
        <f t="shared" si="23"/>
        <v>0</v>
      </c>
      <c r="L39" s="10">
        <f t="shared" si="24"/>
        <v>0</v>
      </c>
      <c r="M39" s="10">
        <f t="shared" si="25"/>
        <v>0</v>
      </c>
      <c r="N39" s="11" t="e">
        <f t="shared" si="26"/>
        <v>#DIV/0!</v>
      </c>
      <c r="P39" s="21"/>
    </row>
    <row r="40" spans="1:16" x14ac:dyDescent="0.2">
      <c r="A40" s="7" t="s">
        <v>125</v>
      </c>
      <c r="B40" s="9" t="s">
        <v>126</v>
      </c>
      <c r="C40" s="7" t="s">
        <v>25</v>
      </c>
      <c r="D40" s="7" t="s">
        <v>127</v>
      </c>
      <c r="E40" s="8" t="s">
        <v>27</v>
      </c>
      <c r="F40" s="9">
        <v>5</v>
      </c>
      <c r="G40" s="10">
        <f t="shared" si="21"/>
        <v>0</v>
      </c>
      <c r="H40" s="10"/>
      <c r="I40" s="10"/>
      <c r="J40" s="10">
        <f t="shared" si="22"/>
        <v>0</v>
      </c>
      <c r="K40" s="10">
        <f t="shared" si="23"/>
        <v>0</v>
      </c>
      <c r="L40" s="10">
        <f t="shared" si="24"/>
        <v>0</v>
      </c>
      <c r="M40" s="10">
        <f t="shared" si="25"/>
        <v>0</v>
      </c>
      <c r="N40" s="11" t="e">
        <f t="shared" si="26"/>
        <v>#DIV/0!</v>
      </c>
      <c r="P40" s="21"/>
    </row>
    <row r="41" spans="1:16" ht="25.5" x14ac:dyDescent="0.2">
      <c r="A41" s="7" t="s">
        <v>128</v>
      </c>
      <c r="B41" s="9" t="s">
        <v>129</v>
      </c>
      <c r="C41" s="7" t="s">
        <v>25</v>
      </c>
      <c r="D41" s="7" t="s">
        <v>130</v>
      </c>
      <c r="E41" s="8" t="s">
        <v>27</v>
      </c>
      <c r="F41" s="9">
        <v>1</v>
      </c>
      <c r="G41" s="10">
        <f t="shared" si="21"/>
        <v>0</v>
      </c>
      <c r="H41" s="10"/>
      <c r="I41" s="10"/>
      <c r="J41" s="10">
        <f t="shared" si="22"/>
        <v>0</v>
      </c>
      <c r="K41" s="10">
        <f t="shared" si="23"/>
        <v>0</v>
      </c>
      <c r="L41" s="10">
        <f t="shared" si="24"/>
        <v>0</v>
      </c>
      <c r="M41" s="10">
        <f t="shared" si="25"/>
        <v>0</v>
      </c>
      <c r="N41" s="11" t="e">
        <f t="shared" si="26"/>
        <v>#DIV/0!</v>
      </c>
      <c r="P41" s="21"/>
    </row>
    <row r="42" spans="1:16" x14ac:dyDescent="0.2">
      <c r="A42" s="3" t="s">
        <v>131</v>
      </c>
      <c r="B42" s="3"/>
      <c r="C42" s="3"/>
      <c r="D42" s="3" t="s">
        <v>132</v>
      </c>
      <c r="E42" s="3"/>
      <c r="F42" s="4"/>
      <c r="G42" s="3"/>
      <c r="H42" s="3"/>
      <c r="I42" s="3"/>
      <c r="J42" s="3"/>
      <c r="K42" s="3"/>
      <c r="L42" s="3"/>
      <c r="M42" s="5">
        <f>SUM(M43:M45)</f>
        <v>0</v>
      </c>
      <c r="N42" s="6" t="e">
        <f>SUM(N43:N45)</f>
        <v>#DIV/0!</v>
      </c>
      <c r="P42" s="21"/>
    </row>
    <row r="43" spans="1:16" ht="38.25" x14ac:dyDescent="0.2">
      <c r="A43" s="7" t="s">
        <v>133</v>
      </c>
      <c r="B43" s="9" t="s">
        <v>134</v>
      </c>
      <c r="C43" s="7" t="s">
        <v>32</v>
      </c>
      <c r="D43" s="7" t="s">
        <v>135</v>
      </c>
      <c r="E43" s="8" t="s">
        <v>99</v>
      </c>
      <c r="F43" s="9">
        <v>1.5</v>
      </c>
      <c r="G43" s="10">
        <f t="shared" ref="G43:G45" si="27">ROUND((H43+I43)/(1+$H$2),2)</f>
        <v>0</v>
      </c>
      <c r="H43" s="10"/>
      <c r="I43" s="10"/>
      <c r="J43" s="10">
        <f t="shared" ref="J43:J45" si="28">ROUND((H43+I43),2)</f>
        <v>0</v>
      </c>
      <c r="K43" s="10">
        <f t="shared" ref="K43:K45" si="29">TRUNC($H43*$F43,2)</f>
        <v>0</v>
      </c>
      <c r="L43" s="10">
        <f t="shared" ref="L43:L45" si="30">TRUNC($I43*$F43,2)</f>
        <v>0</v>
      </c>
      <c r="M43" s="10">
        <f t="shared" ref="M43:M45" si="31">ROUND((K43+L43),2)</f>
        <v>0</v>
      </c>
      <c r="N43" s="11" t="e">
        <f t="shared" ref="N43:N45" si="32">M43/$M$74</f>
        <v>#DIV/0!</v>
      </c>
      <c r="P43" s="21"/>
    </row>
    <row r="44" spans="1:16" ht="38.25" x14ac:dyDescent="0.2">
      <c r="A44" s="7" t="s">
        <v>136</v>
      </c>
      <c r="B44" s="9" t="s">
        <v>137</v>
      </c>
      <c r="C44" s="7" t="s">
        <v>32</v>
      </c>
      <c r="D44" s="7" t="s">
        <v>138</v>
      </c>
      <c r="E44" s="8" t="s">
        <v>27</v>
      </c>
      <c r="F44" s="9">
        <v>2</v>
      </c>
      <c r="G44" s="10">
        <f t="shared" si="27"/>
        <v>0</v>
      </c>
      <c r="H44" s="10"/>
      <c r="I44" s="10"/>
      <c r="J44" s="10">
        <f t="shared" si="28"/>
        <v>0</v>
      </c>
      <c r="K44" s="10">
        <f t="shared" si="29"/>
        <v>0</v>
      </c>
      <c r="L44" s="10">
        <f t="shared" si="30"/>
        <v>0</v>
      </c>
      <c r="M44" s="10">
        <f t="shared" si="31"/>
        <v>0</v>
      </c>
      <c r="N44" s="11" t="e">
        <f t="shared" si="32"/>
        <v>#DIV/0!</v>
      </c>
      <c r="P44" s="21"/>
    </row>
    <row r="45" spans="1:16" ht="25.5" x14ac:dyDescent="0.2">
      <c r="A45" s="7" t="s">
        <v>139</v>
      </c>
      <c r="B45" s="9" t="s">
        <v>140</v>
      </c>
      <c r="C45" s="7" t="s">
        <v>25</v>
      </c>
      <c r="D45" s="7" t="s">
        <v>141</v>
      </c>
      <c r="E45" s="8" t="s">
        <v>51</v>
      </c>
      <c r="F45" s="9">
        <v>1.8</v>
      </c>
      <c r="G45" s="10">
        <f t="shared" si="27"/>
        <v>0</v>
      </c>
      <c r="H45" s="10"/>
      <c r="I45" s="10"/>
      <c r="J45" s="10">
        <f t="shared" si="28"/>
        <v>0</v>
      </c>
      <c r="K45" s="10">
        <f t="shared" si="29"/>
        <v>0</v>
      </c>
      <c r="L45" s="10">
        <f t="shared" si="30"/>
        <v>0</v>
      </c>
      <c r="M45" s="10">
        <f t="shared" si="31"/>
        <v>0</v>
      </c>
      <c r="N45" s="11" t="e">
        <f t="shared" si="32"/>
        <v>#DIV/0!</v>
      </c>
      <c r="P45" s="21"/>
    </row>
    <row r="46" spans="1:16" x14ac:dyDescent="0.2">
      <c r="A46" s="3" t="s">
        <v>142</v>
      </c>
      <c r="B46" s="3"/>
      <c r="C46" s="3"/>
      <c r="D46" s="3" t="s">
        <v>143</v>
      </c>
      <c r="E46" s="3"/>
      <c r="F46" s="4"/>
      <c r="G46" s="3"/>
      <c r="H46" s="3"/>
      <c r="I46" s="3"/>
      <c r="J46" s="3"/>
      <c r="K46" s="3"/>
      <c r="L46" s="3"/>
      <c r="M46" s="5">
        <f>SUM(M47)</f>
        <v>0</v>
      </c>
      <c r="N46" s="6" t="e">
        <f>SUM(N47)</f>
        <v>#DIV/0!</v>
      </c>
      <c r="P46" s="21"/>
    </row>
    <row r="47" spans="1:16" ht="25.5" x14ac:dyDescent="0.2">
      <c r="A47" s="7" t="s">
        <v>144</v>
      </c>
      <c r="B47" s="9" t="s">
        <v>145</v>
      </c>
      <c r="C47" s="7" t="s">
        <v>32</v>
      </c>
      <c r="D47" s="7" t="s">
        <v>146</v>
      </c>
      <c r="E47" s="8" t="s">
        <v>51</v>
      </c>
      <c r="F47" s="9">
        <v>6.08</v>
      </c>
      <c r="G47" s="10">
        <f>ROUND((H47+I47)/(1+$H$2),2)</f>
        <v>0</v>
      </c>
      <c r="H47" s="10"/>
      <c r="I47" s="10"/>
      <c r="J47" s="10">
        <f>ROUND((H47+I47),2)</f>
        <v>0</v>
      </c>
      <c r="K47" s="10">
        <f>TRUNC($H47*$F47,2)</f>
        <v>0</v>
      </c>
      <c r="L47" s="10">
        <f>TRUNC($I47*$F47,2)</f>
        <v>0</v>
      </c>
      <c r="M47" s="10">
        <f>ROUND((K47+L47),2)</f>
        <v>0</v>
      </c>
      <c r="N47" s="11" t="e">
        <f>M47/$M$74</f>
        <v>#DIV/0!</v>
      </c>
      <c r="P47" s="21"/>
    </row>
    <row r="48" spans="1:16" x14ac:dyDescent="0.2">
      <c r="A48" s="3" t="s">
        <v>147</v>
      </c>
      <c r="B48" s="3"/>
      <c r="C48" s="3"/>
      <c r="D48" s="3" t="s">
        <v>148</v>
      </c>
      <c r="E48" s="3"/>
      <c r="F48" s="4"/>
      <c r="G48" s="3"/>
      <c r="H48" s="3"/>
      <c r="I48" s="3"/>
      <c r="J48" s="3"/>
      <c r="K48" s="3"/>
      <c r="L48" s="3"/>
      <c r="M48" s="5">
        <f>SUM(M49:M52)+SUM(M54:M55)</f>
        <v>0</v>
      </c>
      <c r="N48" s="6" t="e">
        <f>SUM(N49:N52)+SUM(N54:N55)</f>
        <v>#DIV/0!</v>
      </c>
      <c r="P48" s="21"/>
    </row>
    <row r="49" spans="1:16" ht="25.5" x14ac:dyDescent="0.2">
      <c r="A49" s="7" t="s">
        <v>149</v>
      </c>
      <c r="B49" s="9" t="s">
        <v>150</v>
      </c>
      <c r="C49" s="7" t="s">
        <v>25</v>
      </c>
      <c r="D49" s="7" t="s">
        <v>151</v>
      </c>
      <c r="E49" s="8" t="s">
        <v>61</v>
      </c>
      <c r="F49" s="9">
        <v>126</v>
      </c>
      <c r="G49" s="10">
        <f t="shared" ref="G49:G52" si="33">ROUND((H49+I49)/(1+$H$2),2)</f>
        <v>0</v>
      </c>
      <c r="H49" s="10"/>
      <c r="I49" s="10"/>
      <c r="J49" s="10">
        <f t="shared" ref="J49:J52" si="34">ROUND((H49+I49),2)</f>
        <v>0</v>
      </c>
      <c r="K49" s="10">
        <f t="shared" ref="K49:K52" si="35">TRUNC($H49*$F49,2)</f>
        <v>0</v>
      </c>
      <c r="L49" s="10">
        <f t="shared" ref="L49:L52" si="36">TRUNC($I49*$F49,2)</f>
        <v>0</v>
      </c>
      <c r="M49" s="10">
        <f t="shared" ref="M49:M52" si="37">ROUND((K49+L49),2)</f>
        <v>0</v>
      </c>
      <c r="N49" s="11" t="e">
        <f t="shared" ref="N49:N53" si="38">M49/$M$74</f>
        <v>#DIV/0!</v>
      </c>
      <c r="P49" s="21"/>
    </row>
    <row r="50" spans="1:16" ht="25.5" x14ac:dyDescent="0.2">
      <c r="A50" s="7" t="s">
        <v>152</v>
      </c>
      <c r="B50" s="9" t="s">
        <v>153</v>
      </c>
      <c r="C50" s="7" t="s">
        <v>25</v>
      </c>
      <c r="D50" s="7" t="s">
        <v>154</v>
      </c>
      <c r="E50" s="8" t="s">
        <v>61</v>
      </c>
      <c r="F50" s="9">
        <v>21.3</v>
      </c>
      <c r="G50" s="10">
        <f t="shared" si="33"/>
        <v>0</v>
      </c>
      <c r="H50" s="10"/>
      <c r="I50" s="10"/>
      <c r="J50" s="10">
        <f t="shared" si="34"/>
        <v>0</v>
      </c>
      <c r="K50" s="10">
        <f t="shared" si="35"/>
        <v>0</v>
      </c>
      <c r="L50" s="10">
        <f>ROUND($I50*$F50,2)</f>
        <v>0</v>
      </c>
      <c r="M50" s="10">
        <f t="shared" si="37"/>
        <v>0</v>
      </c>
      <c r="N50" s="11" t="e">
        <f t="shared" si="38"/>
        <v>#DIV/0!</v>
      </c>
      <c r="P50" s="21"/>
    </row>
    <row r="51" spans="1:16" ht="38.25" x14ac:dyDescent="0.2">
      <c r="A51" s="7" t="s">
        <v>155</v>
      </c>
      <c r="B51" s="9" t="s">
        <v>156</v>
      </c>
      <c r="C51" s="7" t="s">
        <v>32</v>
      </c>
      <c r="D51" s="7" t="s">
        <v>157</v>
      </c>
      <c r="E51" s="8" t="s">
        <v>51</v>
      </c>
      <c r="F51" s="9">
        <v>4.26</v>
      </c>
      <c r="G51" s="10">
        <f t="shared" si="33"/>
        <v>0</v>
      </c>
      <c r="H51" s="10"/>
      <c r="I51" s="10"/>
      <c r="J51" s="10">
        <f t="shared" si="34"/>
        <v>0</v>
      </c>
      <c r="K51" s="10">
        <f t="shared" si="35"/>
        <v>0</v>
      </c>
      <c r="L51" s="10">
        <f t="shared" si="36"/>
        <v>0</v>
      </c>
      <c r="M51" s="10">
        <f t="shared" si="37"/>
        <v>0</v>
      </c>
      <c r="N51" s="11" t="e">
        <f t="shared" si="38"/>
        <v>#DIV/0!</v>
      </c>
      <c r="P51" s="21"/>
    </row>
    <row r="52" spans="1:16" ht="51" x14ac:dyDescent="0.2">
      <c r="A52" s="7" t="s">
        <v>158</v>
      </c>
      <c r="B52" s="9" t="s">
        <v>159</v>
      </c>
      <c r="C52" s="7" t="s">
        <v>32</v>
      </c>
      <c r="D52" s="7" t="s">
        <v>160</v>
      </c>
      <c r="E52" s="8" t="s">
        <v>51</v>
      </c>
      <c r="F52" s="9">
        <v>4.26</v>
      </c>
      <c r="G52" s="10">
        <f t="shared" si="33"/>
        <v>0</v>
      </c>
      <c r="H52" s="10"/>
      <c r="I52" s="10"/>
      <c r="J52" s="10">
        <f t="shared" si="34"/>
        <v>0</v>
      </c>
      <c r="K52" s="10">
        <f t="shared" si="35"/>
        <v>0</v>
      </c>
      <c r="L52" s="10">
        <f t="shared" si="36"/>
        <v>0</v>
      </c>
      <c r="M52" s="10">
        <f t="shared" si="37"/>
        <v>0</v>
      </c>
      <c r="N52" s="11" t="e">
        <f t="shared" si="38"/>
        <v>#DIV/0!</v>
      </c>
      <c r="P52" s="21"/>
    </row>
    <row r="53" spans="1:16" x14ac:dyDescent="0.2">
      <c r="A53" s="3" t="s">
        <v>161</v>
      </c>
      <c r="B53" s="3"/>
      <c r="C53" s="3"/>
      <c r="D53" s="3" t="s">
        <v>162</v>
      </c>
      <c r="E53" s="3"/>
      <c r="F53" s="4"/>
      <c r="G53" s="3"/>
      <c r="H53" s="3"/>
      <c r="I53" s="3"/>
      <c r="J53" s="3"/>
      <c r="K53" s="3"/>
      <c r="L53" s="3"/>
      <c r="M53" s="5">
        <f>SUM(M54:M55)</f>
        <v>0</v>
      </c>
      <c r="N53" s="6" t="e">
        <f t="shared" si="38"/>
        <v>#DIV/0!</v>
      </c>
      <c r="P53" s="21"/>
    </row>
    <row r="54" spans="1:16" ht="25.5" x14ac:dyDescent="0.2">
      <c r="A54" s="7" t="s">
        <v>163</v>
      </c>
      <c r="B54" s="9" t="s">
        <v>164</v>
      </c>
      <c r="C54" s="7" t="s">
        <v>25</v>
      </c>
      <c r="D54" s="7" t="s">
        <v>165</v>
      </c>
      <c r="E54" s="8" t="s">
        <v>51</v>
      </c>
      <c r="F54" s="9">
        <v>351.76</v>
      </c>
      <c r="G54" s="10">
        <f t="shared" ref="G54:G55" si="39">ROUND((H54+I54)/(1+$H$2),2)</f>
        <v>0</v>
      </c>
      <c r="H54" s="10"/>
      <c r="I54" s="10"/>
      <c r="J54" s="10">
        <f t="shared" ref="J54:J55" si="40">ROUND((H54+I54),2)</f>
        <v>0</v>
      </c>
      <c r="K54" s="10">
        <f t="shared" ref="K54:K55" si="41">TRUNC($H54*$F54,2)</f>
        <v>0</v>
      </c>
      <c r="L54" s="10">
        <f t="shared" ref="L54:L55" si="42">TRUNC($I54*$F54,2)</f>
        <v>0</v>
      </c>
      <c r="M54" s="10">
        <f t="shared" ref="M54:M55" si="43">ROUND((K54+L54),2)</f>
        <v>0</v>
      </c>
      <c r="N54" s="11" t="e">
        <f t="shared" ref="N54:N55" si="44">M54/$M$74</f>
        <v>#DIV/0!</v>
      </c>
      <c r="P54" s="21"/>
    </row>
    <row r="55" spans="1:16" ht="25.5" x14ac:dyDescent="0.2">
      <c r="A55" s="7" t="s">
        <v>166</v>
      </c>
      <c r="B55" s="9" t="s">
        <v>167</v>
      </c>
      <c r="C55" s="7" t="s">
        <v>25</v>
      </c>
      <c r="D55" s="7" t="s">
        <v>168</v>
      </c>
      <c r="E55" s="8" t="s">
        <v>51</v>
      </c>
      <c r="F55" s="9">
        <v>50.91</v>
      </c>
      <c r="G55" s="10">
        <f t="shared" si="39"/>
        <v>0</v>
      </c>
      <c r="H55" s="10"/>
      <c r="I55" s="10"/>
      <c r="J55" s="10">
        <f t="shared" si="40"/>
        <v>0</v>
      </c>
      <c r="K55" s="10">
        <f t="shared" si="41"/>
        <v>0</v>
      </c>
      <c r="L55" s="10">
        <f t="shared" si="42"/>
        <v>0</v>
      </c>
      <c r="M55" s="10">
        <f t="shared" si="43"/>
        <v>0</v>
      </c>
      <c r="N55" s="11" t="e">
        <f t="shared" si="44"/>
        <v>#DIV/0!</v>
      </c>
      <c r="P55" s="21"/>
    </row>
    <row r="56" spans="1:16" x14ac:dyDescent="0.2">
      <c r="A56" s="3" t="s">
        <v>169</v>
      </c>
      <c r="B56" s="3"/>
      <c r="C56" s="3"/>
      <c r="D56" s="3" t="s">
        <v>170</v>
      </c>
      <c r="E56" s="3"/>
      <c r="F56" s="4"/>
      <c r="G56" s="3"/>
      <c r="H56" s="3"/>
      <c r="I56" s="3"/>
      <c r="J56" s="3"/>
      <c r="K56" s="3"/>
      <c r="L56" s="3"/>
      <c r="M56" s="5">
        <f>SUM(M57)</f>
        <v>0</v>
      </c>
      <c r="N56" s="6" t="e">
        <f>SUM(N57)</f>
        <v>#DIV/0!</v>
      </c>
      <c r="P56" s="21"/>
    </row>
    <row r="57" spans="1:16" ht="25.5" x14ac:dyDescent="0.2">
      <c r="A57" s="7" t="s">
        <v>171</v>
      </c>
      <c r="B57" s="9" t="s">
        <v>172</v>
      </c>
      <c r="C57" s="7" t="s">
        <v>25</v>
      </c>
      <c r="D57" s="7" t="s">
        <v>173</v>
      </c>
      <c r="E57" s="8" t="s">
        <v>99</v>
      </c>
      <c r="F57" s="9">
        <v>36</v>
      </c>
      <c r="G57" s="10">
        <f>ROUND((H57+I57)/(1+$H$2),2)</f>
        <v>0</v>
      </c>
      <c r="H57" s="10"/>
      <c r="I57" s="10"/>
      <c r="J57" s="10">
        <f>ROUND((H57+I57),2)</f>
        <v>0</v>
      </c>
      <c r="K57" s="10">
        <f>TRUNC($H57*$F57,2)</f>
        <v>0</v>
      </c>
      <c r="L57" s="10">
        <f>TRUNC($I57*$F57,2)</f>
        <v>0</v>
      </c>
      <c r="M57" s="10">
        <f>ROUND((K57+L57),2)</f>
        <v>0</v>
      </c>
      <c r="N57" s="11" t="e">
        <f>M57/$M$74</f>
        <v>#DIV/0!</v>
      </c>
      <c r="P57" s="21"/>
    </row>
    <row r="58" spans="1:16" x14ac:dyDescent="0.2">
      <c r="A58" s="3" t="s">
        <v>174</v>
      </c>
      <c r="B58" s="3"/>
      <c r="C58" s="3"/>
      <c r="D58" s="3" t="s">
        <v>175</v>
      </c>
      <c r="E58" s="3"/>
      <c r="F58" s="4"/>
      <c r="G58" s="3"/>
      <c r="H58" s="3"/>
      <c r="I58" s="3"/>
      <c r="J58" s="3"/>
      <c r="K58" s="3"/>
      <c r="L58" s="3"/>
      <c r="M58" s="5">
        <f>SUM(M59:M63)</f>
        <v>0</v>
      </c>
      <c r="N58" s="6" t="e">
        <f>SUM(N59:N63)</f>
        <v>#DIV/0!</v>
      </c>
      <c r="P58" s="21"/>
    </row>
    <row r="59" spans="1:16" ht="25.5" x14ac:dyDescent="0.2">
      <c r="A59" s="7" t="s">
        <v>176</v>
      </c>
      <c r="B59" s="9" t="s">
        <v>177</v>
      </c>
      <c r="C59" s="7" t="s">
        <v>32</v>
      </c>
      <c r="D59" s="7" t="s">
        <v>178</v>
      </c>
      <c r="E59" s="8" t="s">
        <v>51</v>
      </c>
      <c r="F59" s="9">
        <v>1350.02</v>
      </c>
      <c r="G59" s="10">
        <f t="shared" ref="G59:G63" si="45">ROUND((H59+I59)/(1+$H$2),2)</f>
        <v>0</v>
      </c>
      <c r="H59" s="10"/>
      <c r="I59" s="10"/>
      <c r="J59" s="10">
        <f t="shared" ref="J59:J63" si="46">ROUND((H59+I59),2)</f>
        <v>0</v>
      </c>
      <c r="K59" s="10">
        <f t="shared" ref="K59:K63" si="47">TRUNC($H59*$F59,2)</f>
        <v>0</v>
      </c>
      <c r="L59" s="10">
        <f t="shared" ref="L59:L63" si="48">TRUNC($I59*$F59,2)</f>
        <v>0</v>
      </c>
      <c r="M59" s="10">
        <f t="shared" ref="M59:M63" si="49">ROUND((K59+L59),2)</f>
        <v>0</v>
      </c>
      <c r="N59" s="11" t="e">
        <f t="shared" ref="N59:N63" si="50">M59/$M$74</f>
        <v>#DIV/0!</v>
      </c>
      <c r="P59" s="21"/>
    </row>
    <row r="60" spans="1:16" ht="51" x14ac:dyDescent="0.2">
      <c r="A60" s="7" t="s">
        <v>179</v>
      </c>
      <c r="B60" s="9" t="s">
        <v>180</v>
      </c>
      <c r="C60" s="7" t="s">
        <v>32</v>
      </c>
      <c r="D60" s="7" t="s">
        <v>181</v>
      </c>
      <c r="E60" s="8" t="s">
        <v>51</v>
      </c>
      <c r="F60" s="9">
        <v>3.36</v>
      </c>
      <c r="G60" s="10">
        <f t="shared" si="45"/>
        <v>0</v>
      </c>
      <c r="H60" s="10"/>
      <c r="I60" s="10"/>
      <c r="J60" s="10">
        <f t="shared" si="46"/>
        <v>0</v>
      </c>
      <c r="K60" s="10">
        <f t="shared" si="47"/>
        <v>0</v>
      </c>
      <c r="L60" s="10">
        <f t="shared" si="48"/>
        <v>0</v>
      </c>
      <c r="M60" s="10">
        <f t="shared" si="49"/>
        <v>0</v>
      </c>
      <c r="N60" s="11" t="e">
        <f t="shared" si="50"/>
        <v>#DIV/0!</v>
      </c>
      <c r="P60" s="21"/>
    </row>
    <row r="61" spans="1:16" ht="25.5" x14ac:dyDescent="0.2">
      <c r="A61" s="7" t="s">
        <v>182</v>
      </c>
      <c r="B61" s="9" t="s">
        <v>183</v>
      </c>
      <c r="C61" s="7" t="s">
        <v>32</v>
      </c>
      <c r="D61" s="7" t="s">
        <v>184</v>
      </c>
      <c r="E61" s="8" t="s">
        <v>51</v>
      </c>
      <c r="F61" s="9">
        <v>60.9</v>
      </c>
      <c r="G61" s="10">
        <f t="shared" si="45"/>
        <v>0</v>
      </c>
      <c r="H61" s="10"/>
      <c r="I61" s="10"/>
      <c r="J61" s="10">
        <f t="shared" si="46"/>
        <v>0</v>
      </c>
      <c r="K61" s="10">
        <f t="shared" si="47"/>
        <v>0</v>
      </c>
      <c r="L61" s="10">
        <f t="shared" si="48"/>
        <v>0</v>
      </c>
      <c r="M61" s="10">
        <f t="shared" si="49"/>
        <v>0</v>
      </c>
      <c r="N61" s="11" t="e">
        <f t="shared" si="50"/>
        <v>#DIV/0!</v>
      </c>
      <c r="P61" s="21"/>
    </row>
    <row r="62" spans="1:16" ht="38.25" x14ac:dyDescent="0.2">
      <c r="A62" s="7" t="s">
        <v>185</v>
      </c>
      <c r="B62" s="9" t="s">
        <v>186</v>
      </c>
      <c r="C62" s="7" t="s">
        <v>32</v>
      </c>
      <c r="D62" s="7" t="s">
        <v>187</v>
      </c>
      <c r="E62" s="8" t="s">
        <v>51</v>
      </c>
      <c r="F62" s="9">
        <v>7.69</v>
      </c>
      <c r="G62" s="10">
        <f t="shared" si="45"/>
        <v>0</v>
      </c>
      <c r="H62" s="10"/>
      <c r="I62" s="10"/>
      <c r="J62" s="10">
        <f t="shared" si="46"/>
        <v>0</v>
      </c>
      <c r="K62" s="10">
        <f t="shared" si="47"/>
        <v>0</v>
      </c>
      <c r="L62" s="10">
        <f t="shared" si="48"/>
        <v>0</v>
      </c>
      <c r="M62" s="10">
        <f t="shared" si="49"/>
        <v>0</v>
      </c>
      <c r="N62" s="11" t="e">
        <f t="shared" si="50"/>
        <v>#DIV/0!</v>
      </c>
      <c r="P62" s="21"/>
    </row>
    <row r="63" spans="1:16" ht="25.5" x14ac:dyDescent="0.2">
      <c r="A63" s="7" t="s">
        <v>188</v>
      </c>
      <c r="B63" s="9" t="s">
        <v>189</v>
      </c>
      <c r="C63" s="7" t="s">
        <v>32</v>
      </c>
      <c r="D63" s="7" t="s">
        <v>190</v>
      </c>
      <c r="E63" s="8" t="s">
        <v>51</v>
      </c>
      <c r="F63" s="9">
        <v>1.3</v>
      </c>
      <c r="G63" s="10">
        <f t="shared" si="45"/>
        <v>0</v>
      </c>
      <c r="H63" s="10"/>
      <c r="I63" s="10"/>
      <c r="J63" s="10">
        <f t="shared" si="46"/>
        <v>0</v>
      </c>
      <c r="K63" s="10">
        <f t="shared" si="47"/>
        <v>0</v>
      </c>
      <c r="L63" s="10">
        <f t="shared" si="48"/>
        <v>0</v>
      </c>
      <c r="M63" s="10">
        <f t="shared" si="49"/>
        <v>0</v>
      </c>
      <c r="N63" s="11" t="e">
        <f t="shared" si="50"/>
        <v>#DIV/0!</v>
      </c>
      <c r="P63" s="21"/>
    </row>
    <row r="64" spans="1:16" x14ac:dyDescent="0.2">
      <c r="A64" s="3" t="s">
        <v>191</v>
      </c>
      <c r="B64" s="3"/>
      <c r="C64" s="3"/>
      <c r="D64" s="3" t="s">
        <v>192</v>
      </c>
      <c r="E64" s="3"/>
      <c r="F64" s="4"/>
      <c r="G64" s="3"/>
      <c r="H64" s="3"/>
      <c r="I64" s="3"/>
      <c r="J64" s="3"/>
      <c r="K64" s="3"/>
      <c r="L64" s="3"/>
      <c r="M64" s="5">
        <f>SUM(M65:M66)</f>
        <v>0</v>
      </c>
      <c r="N64" s="6" t="e">
        <f>SUM(N65:N66)</f>
        <v>#DIV/0!</v>
      </c>
      <c r="P64" s="21"/>
    </row>
    <row r="65" spans="1:16" ht="51" x14ac:dyDescent="0.2">
      <c r="A65" s="7" t="s">
        <v>193</v>
      </c>
      <c r="B65" s="9" t="s">
        <v>194</v>
      </c>
      <c r="C65" s="7" t="s">
        <v>32</v>
      </c>
      <c r="D65" s="7" t="s">
        <v>195</v>
      </c>
      <c r="E65" s="8" t="s">
        <v>27</v>
      </c>
      <c r="F65" s="9">
        <v>1</v>
      </c>
      <c r="G65" s="10">
        <f t="shared" ref="G65:G66" si="51">ROUND((H65+I65)/(1+$H$2),2)</f>
        <v>0</v>
      </c>
      <c r="H65" s="10"/>
      <c r="I65" s="10"/>
      <c r="J65" s="10">
        <f t="shared" ref="J65:J66" si="52">ROUND((H65+I65),2)</f>
        <v>0</v>
      </c>
      <c r="K65" s="10">
        <f t="shared" ref="K65:K66" si="53">TRUNC($H65*$F65,2)</f>
        <v>0</v>
      </c>
      <c r="L65" s="10">
        <f t="shared" ref="L65:L66" si="54">TRUNC($I65*$F65,2)</f>
        <v>0</v>
      </c>
      <c r="M65" s="10">
        <f t="shared" ref="M65:M66" si="55">ROUND((K65+L65),2)</f>
        <v>0</v>
      </c>
      <c r="N65" s="11" t="e">
        <f t="shared" ref="N65:N66" si="56">M65/$M$74</f>
        <v>#DIV/0!</v>
      </c>
      <c r="P65" s="21"/>
    </row>
    <row r="66" spans="1:16" ht="25.5" x14ac:dyDescent="0.2">
      <c r="A66" s="7" t="s">
        <v>196</v>
      </c>
      <c r="B66" s="9" t="s">
        <v>197</v>
      </c>
      <c r="C66" s="7" t="s">
        <v>32</v>
      </c>
      <c r="D66" s="7" t="s">
        <v>198</v>
      </c>
      <c r="E66" s="8" t="s">
        <v>27</v>
      </c>
      <c r="F66" s="9">
        <v>3</v>
      </c>
      <c r="G66" s="10">
        <f t="shared" si="51"/>
        <v>0</v>
      </c>
      <c r="H66" s="10"/>
      <c r="I66" s="10"/>
      <c r="J66" s="10">
        <f t="shared" si="52"/>
        <v>0</v>
      </c>
      <c r="K66" s="10">
        <f t="shared" si="53"/>
        <v>0</v>
      </c>
      <c r="L66" s="10">
        <f t="shared" si="54"/>
        <v>0</v>
      </c>
      <c r="M66" s="10">
        <f t="shared" si="55"/>
        <v>0</v>
      </c>
      <c r="N66" s="11" t="e">
        <f t="shared" si="56"/>
        <v>#DIV/0!</v>
      </c>
      <c r="P66" s="21"/>
    </row>
    <row r="67" spans="1:16" x14ac:dyDescent="0.2">
      <c r="A67" s="3" t="s">
        <v>199</v>
      </c>
      <c r="B67" s="3"/>
      <c r="C67" s="3"/>
      <c r="D67" s="3" t="s">
        <v>200</v>
      </c>
      <c r="E67" s="3"/>
      <c r="F67" s="4"/>
      <c r="G67" s="3"/>
      <c r="H67" s="3"/>
      <c r="I67" s="3"/>
      <c r="J67" s="3"/>
      <c r="K67" s="3"/>
      <c r="L67" s="3"/>
      <c r="M67" s="5">
        <f>SUM(M68:M73)</f>
        <v>0</v>
      </c>
      <c r="N67" s="6" t="e">
        <f>SUM(N68:N73)</f>
        <v>#DIV/0!</v>
      </c>
      <c r="P67" s="21"/>
    </row>
    <row r="68" spans="1:16" ht="25.5" x14ac:dyDescent="0.2">
      <c r="A68" s="7" t="s">
        <v>201</v>
      </c>
      <c r="B68" s="9" t="s">
        <v>202</v>
      </c>
      <c r="C68" s="7" t="s">
        <v>25</v>
      </c>
      <c r="D68" s="7" t="s">
        <v>203</v>
      </c>
      <c r="E68" s="8" t="s">
        <v>51</v>
      </c>
      <c r="F68" s="9">
        <v>1256.08</v>
      </c>
      <c r="G68" s="10">
        <f t="shared" ref="G68:G73" si="57">ROUND((H68+I68)/(1+$H$2),2)</f>
        <v>0</v>
      </c>
      <c r="H68" s="10"/>
      <c r="I68" s="10"/>
      <c r="J68" s="10">
        <f t="shared" ref="J68:J73" si="58">ROUND((H68+I68),2)</f>
        <v>0</v>
      </c>
      <c r="K68" s="10">
        <f>TRUNC($H68*$F68,2)</f>
        <v>0</v>
      </c>
      <c r="L68" s="10">
        <f>TRUNC($I68*$F68,2)</f>
        <v>0</v>
      </c>
      <c r="M68" s="10">
        <f t="shared" ref="M68:M73" si="59">ROUND((K68+L68),2)</f>
        <v>0</v>
      </c>
      <c r="N68" s="11" t="e">
        <f t="shared" ref="N68:N73" si="60">M68/$M$74</f>
        <v>#DIV/0!</v>
      </c>
    </row>
    <row r="69" spans="1:16" ht="25.5" x14ac:dyDescent="0.2">
      <c r="A69" s="7" t="s">
        <v>204</v>
      </c>
      <c r="B69" s="9" t="s">
        <v>205</v>
      </c>
      <c r="C69" s="7" t="s">
        <v>32</v>
      </c>
      <c r="D69" s="7" t="s">
        <v>206</v>
      </c>
      <c r="E69" s="8" t="s">
        <v>51</v>
      </c>
      <c r="F69" s="9">
        <v>402.67</v>
      </c>
      <c r="G69" s="10">
        <f t="shared" si="57"/>
        <v>0</v>
      </c>
      <c r="H69" s="10"/>
      <c r="I69" s="10"/>
      <c r="J69" s="10">
        <f t="shared" si="58"/>
        <v>0</v>
      </c>
      <c r="K69" s="10">
        <f t="shared" ref="K69:K73" si="61">TRUNC($H69*$F69,2)</f>
        <v>0</v>
      </c>
      <c r="L69" s="10">
        <f t="shared" ref="L69:L73" si="62">TRUNC($I69*$F69,2)</f>
        <v>0</v>
      </c>
      <c r="M69" s="10">
        <f t="shared" si="59"/>
        <v>0</v>
      </c>
      <c r="N69" s="11" t="e">
        <f t="shared" si="60"/>
        <v>#DIV/0!</v>
      </c>
      <c r="P69" s="21"/>
    </row>
    <row r="70" spans="1:16" ht="25.5" x14ac:dyDescent="0.2">
      <c r="A70" s="7" t="s">
        <v>207</v>
      </c>
      <c r="B70" s="9" t="s">
        <v>208</v>
      </c>
      <c r="C70" s="7" t="s">
        <v>32</v>
      </c>
      <c r="D70" s="7" t="s">
        <v>209</v>
      </c>
      <c r="E70" s="8" t="s">
        <v>51</v>
      </c>
      <c r="F70" s="9">
        <v>86.82</v>
      </c>
      <c r="G70" s="10">
        <f t="shared" si="57"/>
        <v>0</v>
      </c>
      <c r="H70" s="10"/>
      <c r="I70" s="10"/>
      <c r="J70" s="10">
        <f t="shared" si="58"/>
        <v>0</v>
      </c>
      <c r="K70" s="10">
        <f t="shared" si="61"/>
        <v>0</v>
      </c>
      <c r="L70" s="10">
        <f t="shared" si="62"/>
        <v>0</v>
      </c>
      <c r="M70" s="10">
        <f t="shared" si="59"/>
        <v>0</v>
      </c>
      <c r="N70" s="11" t="e">
        <f t="shared" si="60"/>
        <v>#DIV/0!</v>
      </c>
      <c r="P70" s="21"/>
    </row>
    <row r="71" spans="1:16" x14ac:dyDescent="0.2">
      <c r="A71" s="7" t="s">
        <v>210</v>
      </c>
      <c r="B71" s="9" t="s">
        <v>211</v>
      </c>
      <c r="C71" s="7" t="s">
        <v>32</v>
      </c>
      <c r="D71" s="7" t="s">
        <v>212</v>
      </c>
      <c r="E71" s="8" t="s">
        <v>51</v>
      </c>
      <c r="F71" s="9">
        <v>15.4</v>
      </c>
      <c r="G71" s="10">
        <f t="shared" si="57"/>
        <v>0</v>
      </c>
      <c r="H71" s="10"/>
      <c r="I71" s="10"/>
      <c r="J71" s="10">
        <f t="shared" si="58"/>
        <v>0</v>
      </c>
      <c r="K71" s="10">
        <f t="shared" si="61"/>
        <v>0</v>
      </c>
      <c r="L71" s="10">
        <f t="shared" si="62"/>
        <v>0</v>
      </c>
      <c r="M71" s="10">
        <f t="shared" si="59"/>
        <v>0</v>
      </c>
      <c r="N71" s="11" t="e">
        <f t="shared" si="60"/>
        <v>#DIV/0!</v>
      </c>
      <c r="P71" s="21"/>
    </row>
    <row r="72" spans="1:16" x14ac:dyDescent="0.2">
      <c r="A72" s="7" t="s">
        <v>213</v>
      </c>
      <c r="B72" s="9" t="s">
        <v>214</v>
      </c>
      <c r="C72" s="7" t="s">
        <v>215</v>
      </c>
      <c r="D72" s="7" t="s">
        <v>216</v>
      </c>
      <c r="E72" s="8" t="s">
        <v>27</v>
      </c>
      <c r="F72" s="9">
        <v>3</v>
      </c>
      <c r="G72" s="10">
        <f t="shared" si="57"/>
        <v>0</v>
      </c>
      <c r="H72" s="10"/>
      <c r="I72" s="10"/>
      <c r="J72" s="10">
        <f t="shared" si="58"/>
        <v>0</v>
      </c>
      <c r="K72" s="10">
        <f t="shared" si="61"/>
        <v>0</v>
      </c>
      <c r="L72" s="10">
        <f t="shared" si="62"/>
        <v>0</v>
      </c>
      <c r="M72" s="10">
        <f t="shared" si="59"/>
        <v>0</v>
      </c>
      <c r="N72" s="11" t="e">
        <f t="shared" si="60"/>
        <v>#DIV/0!</v>
      </c>
      <c r="P72" s="21"/>
    </row>
    <row r="73" spans="1:16" x14ac:dyDescent="0.2">
      <c r="A73" s="7" t="s">
        <v>217</v>
      </c>
      <c r="B73" s="9" t="s">
        <v>218</v>
      </c>
      <c r="C73" s="7" t="s">
        <v>215</v>
      </c>
      <c r="D73" s="7" t="s">
        <v>219</v>
      </c>
      <c r="E73" s="8" t="s">
        <v>220</v>
      </c>
      <c r="F73" s="9">
        <v>2</v>
      </c>
      <c r="G73" s="10">
        <f t="shared" si="57"/>
        <v>0</v>
      </c>
      <c r="H73" s="10"/>
      <c r="I73" s="10"/>
      <c r="J73" s="10">
        <f t="shared" si="58"/>
        <v>0</v>
      </c>
      <c r="K73" s="10">
        <f t="shared" si="61"/>
        <v>0</v>
      </c>
      <c r="L73" s="10">
        <f t="shared" si="62"/>
        <v>0</v>
      </c>
      <c r="M73" s="10">
        <f t="shared" si="59"/>
        <v>0</v>
      </c>
      <c r="N73" s="11" t="e">
        <f t="shared" si="60"/>
        <v>#DIV/0!</v>
      </c>
      <c r="P73" s="21"/>
    </row>
    <row r="74" spans="1:16" x14ac:dyDescent="0.2">
      <c r="A74" s="14"/>
      <c r="B74" s="14"/>
      <c r="C74" s="14"/>
      <c r="D74" s="14"/>
      <c r="E74" s="14"/>
      <c r="F74" s="14"/>
      <c r="G74" s="14"/>
      <c r="H74" s="14"/>
      <c r="I74" s="14"/>
      <c r="J74" s="14" t="s">
        <v>221</v>
      </c>
      <c r="K74" s="32">
        <f>SUM(K6:K73)</f>
        <v>0</v>
      </c>
      <c r="L74" s="32">
        <f>SUM(L6:L73)</f>
        <v>0</v>
      </c>
      <c r="M74" s="32">
        <f>M67+M64+M58+M56+M48+M46+M42+M35+M33+M28+M23+M12+M8+M6</f>
        <v>0</v>
      </c>
      <c r="N74" s="33" t="e">
        <f>N67+N64+N58+N56+N48+N46+N42+N35+N33+N28+N23+N12+N8+N6</f>
        <v>#DIV/0!</v>
      </c>
    </row>
    <row r="75" spans="1:16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1:16" x14ac:dyDescent="0.2">
      <c r="A76" s="29"/>
      <c r="B76" s="29"/>
      <c r="C76" s="29"/>
      <c r="D76" s="15"/>
      <c r="E76" s="14"/>
      <c r="F76" s="14"/>
      <c r="G76" s="14"/>
      <c r="H76" s="14"/>
      <c r="I76" s="14"/>
      <c r="J76" s="23" t="s">
        <v>222</v>
      </c>
      <c r="K76" s="29"/>
      <c r="L76" s="30">
        <f>SUMPRODUCT(F7:F73,G7:G73)</f>
        <v>0</v>
      </c>
      <c r="M76" s="29"/>
      <c r="N76" s="29"/>
    </row>
    <row r="77" spans="1:16" x14ac:dyDescent="0.2">
      <c r="A77" s="29"/>
      <c r="B77" s="29"/>
      <c r="C77" s="29"/>
      <c r="D77" s="15"/>
      <c r="E77" s="14"/>
      <c r="F77" s="14"/>
      <c r="G77" s="14"/>
      <c r="H77" s="14"/>
      <c r="I77" s="14"/>
      <c r="J77" s="23" t="s">
        <v>223</v>
      </c>
      <c r="K77" s="29"/>
      <c r="L77" s="30">
        <f>L78-L76</f>
        <v>0</v>
      </c>
      <c r="M77" s="29"/>
      <c r="N77" s="29"/>
    </row>
    <row r="78" spans="1:16" x14ac:dyDescent="0.2">
      <c r="A78" s="29"/>
      <c r="B78" s="29"/>
      <c r="C78" s="29"/>
      <c r="D78" s="15"/>
      <c r="E78" s="14"/>
      <c r="F78" s="14"/>
      <c r="G78" s="14"/>
      <c r="H78" s="14"/>
      <c r="I78" s="14"/>
      <c r="J78" s="23" t="s">
        <v>224</v>
      </c>
      <c r="K78" s="29"/>
      <c r="L78" s="30">
        <f>K74+L74</f>
        <v>0</v>
      </c>
      <c r="M78" s="29"/>
      <c r="N78" s="29"/>
    </row>
    <row r="79" spans="1:16" s="18" customFormat="1" x14ac:dyDescent="0.2">
      <c r="A79" s="19"/>
      <c r="B79" s="19"/>
      <c r="C79" s="19"/>
      <c r="D79" s="15"/>
      <c r="E79" s="19"/>
      <c r="F79" s="19"/>
      <c r="G79" s="19"/>
      <c r="H79" s="19"/>
      <c r="I79" s="19"/>
      <c r="J79" s="17"/>
      <c r="K79" s="19"/>
      <c r="L79" s="20"/>
      <c r="M79" s="19"/>
      <c r="N79" s="19"/>
    </row>
    <row r="80" spans="1:16" s="18" customFormat="1" x14ac:dyDescent="0.2">
      <c r="A80" s="19"/>
      <c r="B80" s="19"/>
      <c r="C80" s="19"/>
      <c r="D80" s="15"/>
      <c r="E80" s="19"/>
      <c r="F80" s="19"/>
      <c r="G80" s="19"/>
      <c r="H80" s="19"/>
      <c r="I80" s="19"/>
      <c r="J80" s="17"/>
      <c r="K80" s="19"/>
      <c r="L80" s="20"/>
      <c r="M80" s="19"/>
      <c r="N80" s="19"/>
    </row>
    <row r="81" spans="1:14" s="18" customFormat="1" x14ac:dyDescent="0.2">
      <c r="A81" s="19"/>
      <c r="B81" s="19"/>
      <c r="C81" s="19"/>
      <c r="D81" s="15"/>
      <c r="E81" s="19"/>
      <c r="F81" s="19"/>
      <c r="G81" s="19"/>
      <c r="H81" s="19"/>
      <c r="I81" s="19"/>
      <c r="J81" s="17"/>
      <c r="K81" s="19"/>
      <c r="L81" s="20"/>
      <c r="M81" s="19"/>
      <c r="N81" s="19"/>
    </row>
    <row r="82" spans="1:14" s="18" customFormat="1" x14ac:dyDescent="0.2">
      <c r="A82" s="19"/>
      <c r="B82" s="19"/>
      <c r="C82" s="19"/>
      <c r="D82" s="15"/>
      <c r="E82" s="19"/>
      <c r="F82" s="19"/>
      <c r="G82" s="19"/>
      <c r="H82" s="19"/>
      <c r="I82" s="19"/>
      <c r="J82" s="17"/>
      <c r="K82" s="19"/>
      <c r="L82" s="20"/>
      <c r="M82" s="19"/>
      <c r="N82" s="19"/>
    </row>
    <row r="83" spans="1:14" s="18" customFormat="1" x14ac:dyDescent="0.2">
      <c r="A83" s="19"/>
      <c r="B83" s="19"/>
      <c r="C83" s="19"/>
      <c r="D83" s="15"/>
      <c r="E83" s="19"/>
      <c r="F83" s="19"/>
      <c r="G83" s="19"/>
      <c r="H83" s="19"/>
      <c r="I83" s="19"/>
      <c r="J83" s="17"/>
      <c r="K83" s="19"/>
      <c r="L83" s="20"/>
      <c r="M83" s="19"/>
      <c r="N83" s="19"/>
    </row>
    <row r="84" spans="1:14" s="18" customFormat="1" x14ac:dyDescent="0.2">
      <c r="A84" s="19"/>
      <c r="B84" s="19"/>
      <c r="C84" s="19"/>
      <c r="D84" s="15"/>
      <c r="E84" s="19"/>
      <c r="F84" s="19"/>
      <c r="G84" s="19"/>
      <c r="H84" s="19"/>
      <c r="I84" s="19"/>
      <c r="J84" s="17"/>
      <c r="K84" s="19"/>
      <c r="L84" s="20"/>
      <c r="M84" s="19"/>
      <c r="N84" s="19"/>
    </row>
    <row r="85" spans="1:14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1:14" ht="59.45" customHeight="1" x14ac:dyDescent="0.2">
      <c r="A86" s="31" t="s">
        <v>225</v>
      </c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</row>
  </sheetData>
  <mergeCells count="27">
    <mergeCell ref="A78:C78"/>
    <mergeCell ref="J78:K78"/>
    <mergeCell ref="L78:N78"/>
    <mergeCell ref="A86:N86"/>
    <mergeCell ref="A76:C76"/>
    <mergeCell ref="J76:K76"/>
    <mergeCell ref="L76:N76"/>
    <mergeCell ref="A77:C77"/>
    <mergeCell ref="J77:K77"/>
    <mergeCell ref="L77:N77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1181102362204722" right="0.51181102362204722" top="0.98425196850393704" bottom="0.98425196850393704" header="0.51181102362204722" footer="0.51181102362204722"/>
  <pageSetup paperSize="9" scale="67" fitToHeight="0" orientation="landscape" r:id="rId1"/>
  <headerFooter>
    <oddHeader>&amp;L &amp;CTRIBUNAL REGIONAL DO TRABALHO DA 12 REGIAO
CNPJ: 02.482.005/0001-23 &amp;R</oddHeader>
    <oddFooter>&amp;L &amp;C&amp;P de &amp;N</oddFooter>
  </headerFooter>
  <rowBreaks count="1" manualBreakCount="1">
    <brk id="7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Andre Wagner</cp:lastModifiedBy>
  <cp:revision>0</cp:revision>
  <cp:lastPrinted>2023-11-08T17:52:25Z</cp:lastPrinted>
  <dcterms:created xsi:type="dcterms:W3CDTF">2023-11-08T13:54:20Z</dcterms:created>
  <dcterms:modified xsi:type="dcterms:W3CDTF">2024-02-28T19:24:53Z</dcterms:modified>
</cp:coreProperties>
</file>