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5 PROJOBRA\19 ESTUDOS PARA NOVA SEDE\2025 - DEMOLIÇÃO E CERCAMENTO\"/>
    </mc:Choice>
  </mc:AlternateContent>
  <bookViews>
    <workbookView xWindow="-105" yWindow="-105" windowWidth="30930" windowHeight="12450" tabRatio="500" activeTab="3"/>
  </bookViews>
  <sheets>
    <sheet name="Orçamento" sheetId="1" r:id="rId1"/>
    <sheet name="Composições" sheetId="2" r:id="rId2"/>
    <sheet name="Insumos" sheetId="3" r:id="rId3"/>
    <sheet name="BDI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Q36" i="1" l="1"/>
  <c r="I65" i="3" l="1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Z373" i="2"/>
  <c r="AA373" i="2" s="1"/>
  <c r="AA372" i="2" s="1"/>
  <c r="X373" i="2"/>
  <c r="Y373" i="2" s="1"/>
  <c r="Y372" i="2" s="1"/>
  <c r="V373" i="2"/>
  <c r="W373" i="2" s="1"/>
  <c r="T373" i="2"/>
  <c r="U373" i="2" s="1"/>
  <c r="R373" i="2"/>
  <c r="S373" i="2" s="1"/>
  <c r="S372" i="2" s="1"/>
  <c r="P373" i="2"/>
  <c r="Q373" i="2" s="1"/>
  <c r="Q372" i="2" s="1"/>
  <c r="N373" i="2"/>
  <c r="O373" i="2" s="1"/>
  <c r="O372" i="2" s="1"/>
  <c r="L373" i="2"/>
  <c r="M373" i="2" s="1"/>
  <c r="M372" i="2" s="1"/>
  <c r="H373" i="2"/>
  <c r="I373" i="2" s="1"/>
  <c r="I372" i="2" s="1"/>
  <c r="AG372" i="2"/>
  <c r="W372" i="2"/>
  <c r="AA371" i="2"/>
  <c r="AA370" i="2" s="1"/>
  <c r="Z371" i="2"/>
  <c r="Y371" i="2"/>
  <c r="Y370" i="2" s="1"/>
  <c r="X371" i="2"/>
  <c r="W371" i="2"/>
  <c r="V371" i="2"/>
  <c r="U371" i="2"/>
  <c r="T371" i="2"/>
  <c r="S371" i="2"/>
  <c r="S370" i="2" s="1"/>
  <c r="R371" i="2"/>
  <c r="Q371" i="2"/>
  <c r="P371" i="2"/>
  <c r="O371" i="2"/>
  <c r="O370" i="2" s="1"/>
  <c r="N371" i="2"/>
  <c r="L371" i="2"/>
  <c r="M371" i="2" s="1"/>
  <c r="H371" i="2"/>
  <c r="I371" i="2" s="1"/>
  <c r="I370" i="2" s="1"/>
  <c r="AG370" i="2"/>
  <c r="W370" i="2"/>
  <c r="U370" i="2"/>
  <c r="Q370" i="2"/>
  <c r="Z369" i="2"/>
  <c r="AA369" i="2" s="1"/>
  <c r="AA368" i="2" s="1"/>
  <c r="Y369" i="2"/>
  <c r="Y368" i="2" s="1"/>
  <c r="X369" i="2"/>
  <c r="V369" i="2"/>
  <c r="W369" i="2" s="1"/>
  <c r="W368" i="2" s="1"/>
  <c r="T369" i="2"/>
  <c r="U369" i="2" s="1"/>
  <c r="R369" i="2"/>
  <c r="J369" i="2" s="1"/>
  <c r="Q369" i="2"/>
  <c r="P369" i="2"/>
  <c r="N369" i="2"/>
  <c r="O369" i="2" s="1"/>
  <c r="O368" i="2" s="1"/>
  <c r="L369" i="2"/>
  <c r="M369" i="2" s="1"/>
  <c r="M368" i="2" s="1"/>
  <c r="I369" i="2"/>
  <c r="I368" i="2" s="1"/>
  <c r="H369" i="2"/>
  <c r="AG368" i="2"/>
  <c r="U368" i="2"/>
  <c r="Q368" i="2"/>
  <c r="Z367" i="2"/>
  <c r="AA367" i="2" s="1"/>
  <c r="AA366" i="2" s="1"/>
  <c r="Y367" i="2"/>
  <c r="Y366" i="2" s="1"/>
  <c r="X367" i="2"/>
  <c r="W367" i="2"/>
  <c r="W366" i="2" s="1"/>
  <c r="V367" i="2"/>
  <c r="U367" i="2"/>
  <c r="T367" i="2"/>
  <c r="R367" i="2"/>
  <c r="S367" i="2" s="1"/>
  <c r="Q367" i="2"/>
  <c r="Q366" i="2" s="1"/>
  <c r="P367" i="2"/>
  <c r="O367" i="2"/>
  <c r="N367" i="2"/>
  <c r="M367" i="2"/>
  <c r="M366" i="2" s="1"/>
  <c r="L367" i="2"/>
  <c r="I367" i="2"/>
  <c r="I366" i="2" s="1"/>
  <c r="H367" i="2"/>
  <c r="AG366" i="2"/>
  <c r="S366" i="2"/>
  <c r="O366" i="2"/>
  <c r="Z365" i="2"/>
  <c r="AA365" i="2" s="1"/>
  <c r="X365" i="2"/>
  <c r="Y365" i="2" s="1"/>
  <c r="W365" i="2"/>
  <c r="V365" i="2"/>
  <c r="T365" i="2"/>
  <c r="R365" i="2"/>
  <c r="S365" i="2" s="1"/>
  <c r="P365" i="2"/>
  <c r="Q365" i="2" s="1"/>
  <c r="O365" i="2"/>
  <c r="N365" i="2"/>
  <c r="L365" i="2"/>
  <c r="M365" i="2" s="1"/>
  <c r="I365" i="2"/>
  <c r="H365" i="2"/>
  <c r="AA364" i="2"/>
  <c r="Z364" i="2"/>
  <c r="X364" i="2"/>
  <c r="Y364" i="2" s="1"/>
  <c r="V364" i="2"/>
  <c r="W364" i="2" s="1"/>
  <c r="T364" i="2"/>
  <c r="S364" i="2"/>
  <c r="R364" i="2"/>
  <c r="P364" i="2"/>
  <c r="Q364" i="2" s="1"/>
  <c r="N364" i="2"/>
  <c r="O364" i="2" s="1"/>
  <c r="M364" i="2"/>
  <c r="L364" i="2"/>
  <c r="H364" i="2"/>
  <c r="I364" i="2" s="1"/>
  <c r="Z363" i="2"/>
  <c r="AA363" i="2" s="1"/>
  <c r="X363" i="2"/>
  <c r="Y363" i="2" s="1"/>
  <c r="W363" i="2"/>
  <c r="V363" i="2"/>
  <c r="T363" i="2"/>
  <c r="R363" i="2"/>
  <c r="S363" i="2" s="1"/>
  <c r="P363" i="2"/>
  <c r="Q363" i="2" s="1"/>
  <c r="O363" i="2"/>
  <c r="N363" i="2"/>
  <c r="L363" i="2"/>
  <c r="M363" i="2" s="1"/>
  <c r="H363" i="2"/>
  <c r="I363" i="2" s="1"/>
  <c r="AA362" i="2"/>
  <c r="Z362" i="2"/>
  <c r="X362" i="2"/>
  <c r="Y362" i="2" s="1"/>
  <c r="V362" i="2"/>
  <c r="W362" i="2" s="1"/>
  <c r="U362" i="2"/>
  <c r="T362" i="2"/>
  <c r="S362" i="2"/>
  <c r="R362" i="2"/>
  <c r="P362" i="2"/>
  <c r="Q362" i="2" s="1"/>
  <c r="N362" i="2"/>
  <c r="O362" i="2" s="1"/>
  <c r="M362" i="2"/>
  <c r="K362" i="2" s="1"/>
  <c r="L362" i="2"/>
  <c r="H362" i="2"/>
  <c r="I362" i="2" s="1"/>
  <c r="Z361" i="2"/>
  <c r="AA361" i="2" s="1"/>
  <c r="Y361" i="2"/>
  <c r="X361" i="2"/>
  <c r="W361" i="2"/>
  <c r="V361" i="2"/>
  <c r="T361" i="2"/>
  <c r="R361" i="2"/>
  <c r="S361" i="2" s="1"/>
  <c r="P361" i="2"/>
  <c r="Q361" i="2" s="1"/>
  <c r="O361" i="2"/>
  <c r="N361" i="2"/>
  <c r="L361" i="2"/>
  <c r="M361" i="2" s="1"/>
  <c r="I361" i="2"/>
  <c r="H361" i="2"/>
  <c r="AA360" i="2"/>
  <c r="Z360" i="2"/>
  <c r="X360" i="2"/>
  <c r="Y360" i="2" s="1"/>
  <c r="V360" i="2"/>
  <c r="W360" i="2" s="1"/>
  <c r="T360" i="2"/>
  <c r="S360" i="2"/>
  <c r="R360" i="2"/>
  <c r="P360" i="2"/>
  <c r="Q360" i="2" s="1"/>
  <c r="N360" i="2"/>
  <c r="O360" i="2" s="1"/>
  <c r="L360" i="2"/>
  <c r="M360" i="2" s="1"/>
  <c r="H360" i="2"/>
  <c r="I360" i="2" s="1"/>
  <c r="Z359" i="2"/>
  <c r="AA359" i="2" s="1"/>
  <c r="Y359" i="2"/>
  <c r="X359" i="2"/>
  <c r="W359" i="2"/>
  <c r="V359" i="2"/>
  <c r="T359" i="2"/>
  <c r="R359" i="2"/>
  <c r="S359" i="2" s="1"/>
  <c r="P359" i="2"/>
  <c r="Q359" i="2" s="1"/>
  <c r="O359" i="2"/>
  <c r="N359" i="2"/>
  <c r="L359" i="2"/>
  <c r="M359" i="2" s="1"/>
  <c r="H359" i="2"/>
  <c r="I359" i="2" s="1"/>
  <c r="AG357" i="2"/>
  <c r="Z356" i="2"/>
  <c r="AA356" i="2" s="1"/>
  <c r="AA355" i="2" s="1"/>
  <c r="Y356" i="2"/>
  <c r="Y355" i="2" s="1"/>
  <c r="X356" i="2"/>
  <c r="W356" i="2"/>
  <c r="V356" i="2"/>
  <c r="T356" i="2"/>
  <c r="U356" i="2" s="1"/>
  <c r="U355" i="2" s="1"/>
  <c r="S356" i="2"/>
  <c r="S355" i="2" s="1"/>
  <c r="R356" i="2"/>
  <c r="Q356" i="2"/>
  <c r="P356" i="2"/>
  <c r="O356" i="2"/>
  <c r="O355" i="2" s="1"/>
  <c r="N356" i="2"/>
  <c r="L356" i="2"/>
  <c r="M356" i="2" s="1"/>
  <c r="M355" i="2" s="1"/>
  <c r="J356" i="2"/>
  <c r="I356" i="2"/>
  <c r="I355" i="2" s="1"/>
  <c r="H356" i="2"/>
  <c r="AG355" i="2"/>
  <c r="W355" i="2"/>
  <c r="Q355" i="2"/>
  <c r="AA354" i="2"/>
  <c r="AA353" i="2" s="1"/>
  <c r="Z354" i="2"/>
  <c r="Y354" i="2"/>
  <c r="X354" i="2"/>
  <c r="V354" i="2"/>
  <c r="W354" i="2" s="1"/>
  <c r="W353" i="2" s="1"/>
  <c r="U354" i="2"/>
  <c r="T354" i="2"/>
  <c r="R354" i="2"/>
  <c r="Q354" i="2"/>
  <c r="P354" i="2"/>
  <c r="N354" i="2"/>
  <c r="O354" i="2" s="1"/>
  <c r="O353" i="2" s="1"/>
  <c r="M354" i="2"/>
  <c r="M353" i="2" s="1"/>
  <c r="L354" i="2"/>
  <c r="I354" i="2"/>
  <c r="I353" i="2" s="1"/>
  <c r="H354" i="2"/>
  <c r="AG353" i="2"/>
  <c r="Y353" i="2"/>
  <c r="U353" i="2"/>
  <c r="Q353" i="2"/>
  <c r="Z352" i="2"/>
  <c r="AA352" i="2" s="1"/>
  <c r="X352" i="2"/>
  <c r="Y352" i="2" s="1"/>
  <c r="W352" i="2"/>
  <c r="V352" i="2"/>
  <c r="T352" i="2"/>
  <c r="R352" i="2"/>
  <c r="S352" i="2" s="1"/>
  <c r="Q352" i="2"/>
  <c r="P352" i="2"/>
  <c r="O352" i="2"/>
  <c r="N352" i="2"/>
  <c r="L352" i="2"/>
  <c r="M352" i="2" s="1"/>
  <c r="I352" i="2"/>
  <c r="H352" i="2"/>
  <c r="AA351" i="2"/>
  <c r="Z351" i="2"/>
  <c r="Y351" i="2"/>
  <c r="X351" i="2"/>
  <c r="V351" i="2"/>
  <c r="W351" i="2" s="1"/>
  <c r="U351" i="2"/>
  <c r="T351" i="2"/>
  <c r="S351" i="2"/>
  <c r="R351" i="2"/>
  <c r="P351" i="2"/>
  <c r="Q351" i="2" s="1"/>
  <c r="N351" i="2"/>
  <c r="O351" i="2" s="1"/>
  <c r="L351" i="2"/>
  <c r="M351" i="2" s="1"/>
  <c r="I351" i="2"/>
  <c r="H351" i="2"/>
  <c r="Z350" i="2"/>
  <c r="AA350" i="2" s="1"/>
  <c r="X350" i="2"/>
  <c r="Y350" i="2" s="1"/>
  <c r="W350" i="2"/>
  <c r="V350" i="2"/>
  <c r="U350" i="2"/>
  <c r="T350" i="2"/>
  <c r="R350" i="2"/>
  <c r="S350" i="2" s="1"/>
  <c r="P350" i="2"/>
  <c r="Q350" i="2" s="1"/>
  <c r="O350" i="2"/>
  <c r="N350" i="2"/>
  <c r="L350" i="2"/>
  <c r="I350" i="2"/>
  <c r="H350" i="2"/>
  <c r="AA349" i="2"/>
  <c r="Z349" i="2"/>
  <c r="X349" i="2"/>
  <c r="Y349" i="2" s="1"/>
  <c r="V349" i="2"/>
  <c r="W349" i="2" s="1"/>
  <c r="T349" i="2"/>
  <c r="S349" i="2"/>
  <c r="R349" i="2"/>
  <c r="Q349" i="2"/>
  <c r="P349" i="2"/>
  <c r="N349" i="2"/>
  <c r="O349" i="2" s="1"/>
  <c r="M349" i="2"/>
  <c r="L349" i="2"/>
  <c r="I349" i="2"/>
  <c r="H349" i="2"/>
  <c r="Z348" i="2"/>
  <c r="AA348" i="2" s="1"/>
  <c r="Y348" i="2"/>
  <c r="X348" i="2"/>
  <c r="W348" i="2"/>
  <c r="V348" i="2"/>
  <c r="T348" i="2"/>
  <c r="U348" i="2" s="1"/>
  <c r="K348" i="2" s="1"/>
  <c r="R348" i="2"/>
  <c r="S348" i="2" s="1"/>
  <c r="P348" i="2"/>
  <c r="Q348" i="2" s="1"/>
  <c r="O348" i="2"/>
  <c r="N348" i="2"/>
  <c r="M348" i="2"/>
  <c r="L348" i="2"/>
  <c r="J348" i="2" s="1"/>
  <c r="H348" i="2"/>
  <c r="I348" i="2" s="1"/>
  <c r="AA347" i="2"/>
  <c r="Z347" i="2"/>
  <c r="X347" i="2"/>
  <c r="Y347" i="2" s="1"/>
  <c r="V347" i="2"/>
  <c r="W347" i="2" s="1"/>
  <c r="U347" i="2"/>
  <c r="T347" i="2"/>
  <c r="S347" i="2"/>
  <c r="R347" i="2"/>
  <c r="P347" i="2"/>
  <c r="Q347" i="2" s="1"/>
  <c r="N347" i="2"/>
  <c r="O347" i="2" s="1"/>
  <c r="M347" i="2"/>
  <c r="L347" i="2"/>
  <c r="H347" i="2"/>
  <c r="I347" i="2" s="1"/>
  <c r="Z346" i="2"/>
  <c r="AA346" i="2" s="1"/>
  <c r="X346" i="2"/>
  <c r="Y346" i="2" s="1"/>
  <c r="W346" i="2"/>
  <c r="V346" i="2"/>
  <c r="U346" i="2"/>
  <c r="T346" i="2"/>
  <c r="R346" i="2"/>
  <c r="S346" i="2" s="1"/>
  <c r="Q346" i="2"/>
  <c r="P346" i="2"/>
  <c r="O346" i="2"/>
  <c r="N346" i="2"/>
  <c r="L346" i="2"/>
  <c r="J346" i="2" s="1"/>
  <c r="H346" i="2"/>
  <c r="I346" i="2" s="1"/>
  <c r="AG344" i="2"/>
  <c r="AG340" i="2"/>
  <c r="AG334" i="2"/>
  <c r="Z333" i="2"/>
  <c r="AA333" i="2" s="1"/>
  <c r="AA332" i="2" s="1"/>
  <c r="Y333" i="2"/>
  <c r="X333" i="2"/>
  <c r="V333" i="2"/>
  <c r="W333" i="2" s="1"/>
  <c r="U333" i="2"/>
  <c r="T333" i="2"/>
  <c r="S333" i="2"/>
  <c r="R333" i="2"/>
  <c r="Q333" i="2"/>
  <c r="Q332" i="2" s="1"/>
  <c r="P333" i="2"/>
  <c r="N333" i="2"/>
  <c r="O333" i="2" s="1"/>
  <c r="O332" i="2" s="1"/>
  <c r="M333" i="2"/>
  <c r="M332" i="2" s="1"/>
  <c r="L333" i="2"/>
  <c r="J333" i="2"/>
  <c r="I333" i="2"/>
  <c r="H333" i="2"/>
  <c r="AG332" i="2"/>
  <c r="Y332" i="2"/>
  <c r="W332" i="2"/>
  <c r="S332" i="2"/>
  <c r="I332" i="2"/>
  <c r="Z331" i="2"/>
  <c r="AA331" i="2" s="1"/>
  <c r="AA330" i="2" s="1"/>
  <c r="Y331" i="2"/>
  <c r="Y330" i="2" s="1"/>
  <c r="X331" i="2"/>
  <c r="W331" i="2"/>
  <c r="V331" i="2"/>
  <c r="T331" i="2"/>
  <c r="U331" i="2" s="1"/>
  <c r="R331" i="2"/>
  <c r="S331" i="2" s="1"/>
  <c r="S330" i="2" s="1"/>
  <c r="Q331" i="2"/>
  <c r="Q330" i="2" s="1"/>
  <c r="P331" i="2"/>
  <c r="N331" i="2"/>
  <c r="O331" i="2" s="1"/>
  <c r="L331" i="2"/>
  <c r="M331" i="2" s="1"/>
  <c r="M330" i="2" s="1"/>
  <c r="H331" i="2"/>
  <c r="I331" i="2" s="1"/>
  <c r="I330" i="2" s="1"/>
  <c r="AG330" i="2"/>
  <c r="W330" i="2"/>
  <c r="O330" i="2"/>
  <c r="Z329" i="2"/>
  <c r="AA329" i="2" s="1"/>
  <c r="AA328" i="2" s="1"/>
  <c r="X329" i="2"/>
  <c r="Y329" i="2" s="1"/>
  <c r="W329" i="2"/>
  <c r="V329" i="2"/>
  <c r="T329" i="2"/>
  <c r="U329" i="2" s="1"/>
  <c r="U328" i="2" s="1"/>
  <c r="S329" i="2"/>
  <c r="S328" i="2" s="1"/>
  <c r="R329" i="2"/>
  <c r="Q329" i="2"/>
  <c r="P329" i="2"/>
  <c r="O329" i="2"/>
  <c r="O328" i="2" s="1"/>
  <c r="N329" i="2"/>
  <c r="L329" i="2"/>
  <c r="M329" i="2" s="1"/>
  <c r="J329" i="2"/>
  <c r="H329" i="2"/>
  <c r="I329" i="2" s="1"/>
  <c r="I328" i="2" s="1"/>
  <c r="AG328" i="2"/>
  <c r="W328" i="2"/>
  <c r="Q328" i="2"/>
  <c r="M328" i="2"/>
  <c r="AA327" i="2"/>
  <c r="Z327" i="2"/>
  <c r="X327" i="2"/>
  <c r="Y327" i="2" s="1"/>
  <c r="Y326" i="2" s="1"/>
  <c r="W327" i="2"/>
  <c r="W326" i="2" s="1"/>
  <c r="V327" i="2"/>
  <c r="U327" i="2"/>
  <c r="U326" i="2" s="1"/>
  <c r="T327" i="2"/>
  <c r="S327" i="2"/>
  <c r="R327" i="2"/>
  <c r="P327" i="2"/>
  <c r="Q327" i="2" s="1"/>
  <c r="Q326" i="2" s="1"/>
  <c r="O327" i="2"/>
  <c r="O326" i="2" s="1"/>
  <c r="N327" i="2"/>
  <c r="J327" i="2" s="1"/>
  <c r="M327" i="2"/>
  <c r="L327" i="2"/>
  <c r="H327" i="2"/>
  <c r="I327" i="2" s="1"/>
  <c r="I326" i="2" s="1"/>
  <c r="AG326" i="2"/>
  <c r="AA326" i="2"/>
  <c r="S326" i="2"/>
  <c r="M326" i="2"/>
  <c r="Z325" i="2"/>
  <c r="AA325" i="2" s="1"/>
  <c r="AA324" i="2" s="1"/>
  <c r="X325" i="2"/>
  <c r="Y325" i="2" s="1"/>
  <c r="Y324" i="2" s="1"/>
  <c r="W325" i="2"/>
  <c r="W324" i="2" s="1"/>
  <c r="V325" i="2"/>
  <c r="T325" i="2"/>
  <c r="U325" i="2" s="1"/>
  <c r="R325" i="2"/>
  <c r="S325" i="2" s="1"/>
  <c r="Q325" i="2"/>
  <c r="P325" i="2"/>
  <c r="N325" i="2"/>
  <c r="O325" i="2" s="1"/>
  <c r="O324" i="2" s="1"/>
  <c r="L325" i="2"/>
  <c r="M325" i="2" s="1"/>
  <c r="M324" i="2" s="1"/>
  <c r="H325" i="2"/>
  <c r="I325" i="2" s="1"/>
  <c r="I324" i="2" s="1"/>
  <c r="AG324" i="2"/>
  <c r="S324" i="2"/>
  <c r="Q324" i="2"/>
  <c r="AA323" i="2"/>
  <c r="Z323" i="2"/>
  <c r="X323" i="2"/>
  <c r="Y323" i="2" s="1"/>
  <c r="Y322" i="2" s="1"/>
  <c r="V323" i="2"/>
  <c r="W323" i="2" s="1"/>
  <c r="W322" i="2" s="1"/>
  <c r="T323" i="2"/>
  <c r="S323" i="2"/>
  <c r="S322" i="2" s="1"/>
  <c r="R323" i="2"/>
  <c r="P323" i="2"/>
  <c r="Q323" i="2" s="1"/>
  <c r="Q322" i="2" s="1"/>
  <c r="N323" i="2"/>
  <c r="O323" i="2" s="1"/>
  <c r="O322" i="2" s="1"/>
  <c r="L323" i="2"/>
  <c r="M323" i="2" s="1"/>
  <c r="M322" i="2" s="1"/>
  <c r="H323" i="2"/>
  <c r="I323" i="2" s="1"/>
  <c r="I322" i="2" s="1"/>
  <c r="AG322" i="2"/>
  <c r="AA322" i="2"/>
  <c r="AA321" i="2"/>
  <c r="Z321" i="2"/>
  <c r="X321" i="2"/>
  <c r="Y321" i="2" s="1"/>
  <c r="W321" i="2"/>
  <c r="V321" i="2"/>
  <c r="T321" i="2"/>
  <c r="R321" i="2"/>
  <c r="S321" i="2" s="1"/>
  <c r="P321" i="2"/>
  <c r="Q321" i="2" s="1"/>
  <c r="O321" i="2"/>
  <c r="N321" i="2"/>
  <c r="L321" i="2"/>
  <c r="M321" i="2" s="1"/>
  <c r="H321" i="2"/>
  <c r="I321" i="2" s="1"/>
  <c r="Z320" i="2"/>
  <c r="AA320" i="2" s="1"/>
  <c r="Y320" i="2"/>
  <c r="X320" i="2"/>
  <c r="V320" i="2"/>
  <c r="W320" i="2" s="1"/>
  <c r="T320" i="2"/>
  <c r="U320" i="2" s="1"/>
  <c r="S320" i="2"/>
  <c r="R320" i="2"/>
  <c r="Q320" i="2"/>
  <c r="P320" i="2"/>
  <c r="N320" i="2"/>
  <c r="O320" i="2" s="1"/>
  <c r="M320" i="2"/>
  <c r="L320" i="2"/>
  <c r="H320" i="2"/>
  <c r="I320" i="2" s="1"/>
  <c r="Z319" i="2"/>
  <c r="AA319" i="2" s="1"/>
  <c r="Y319" i="2"/>
  <c r="X319" i="2"/>
  <c r="W319" i="2"/>
  <c r="V319" i="2"/>
  <c r="T319" i="2"/>
  <c r="U319" i="2" s="1"/>
  <c r="R319" i="2"/>
  <c r="S319" i="2" s="1"/>
  <c r="Q319" i="2"/>
  <c r="P319" i="2"/>
  <c r="O319" i="2"/>
  <c r="N319" i="2"/>
  <c r="L319" i="2"/>
  <c r="M319" i="2" s="1"/>
  <c r="J319" i="2"/>
  <c r="I319" i="2"/>
  <c r="H319" i="2"/>
  <c r="AA318" i="2"/>
  <c r="Z318" i="2"/>
  <c r="X318" i="2"/>
  <c r="Y318" i="2" s="1"/>
  <c r="V318" i="2"/>
  <c r="W318" i="2" s="1"/>
  <c r="U318" i="2"/>
  <c r="T318" i="2"/>
  <c r="J318" i="2" s="1"/>
  <c r="S318" i="2"/>
  <c r="R318" i="2"/>
  <c r="P318" i="2"/>
  <c r="Q318" i="2" s="1"/>
  <c r="N318" i="2"/>
  <c r="O318" i="2" s="1"/>
  <c r="M318" i="2"/>
  <c r="L318" i="2"/>
  <c r="H318" i="2"/>
  <c r="I318" i="2" s="1"/>
  <c r="Z317" i="2"/>
  <c r="AA317" i="2" s="1"/>
  <c r="Y317" i="2"/>
  <c r="X317" i="2"/>
  <c r="W317" i="2"/>
  <c r="V317" i="2"/>
  <c r="T317" i="2"/>
  <c r="U317" i="2" s="1"/>
  <c r="R317" i="2"/>
  <c r="S317" i="2" s="1"/>
  <c r="Q317" i="2"/>
  <c r="P317" i="2"/>
  <c r="O317" i="2"/>
  <c r="N317" i="2"/>
  <c r="L317" i="2"/>
  <c r="M317" i="2" s="1"/>
  <c r="J317" i="2"/>
  <c r="I317" i="2"/>
  <c r="H317" i="2"/>
  <c r="AA316" i="2"/>
  <c r="Z316" i="2"/>
  <c r="X316" i="2"/>
  <c r="Y316" i="2" s="1"/>
  <c r="V316" i="2"/>
  <c r="W316" i="2" s="1"/>
  <c r="U316" i="2"/>
  <c r="T316" i="2"/>
  <c r="J316" i="2" s="1"/>
  <c r="S316" i="2"/>
  <c r="R316" i="2"/>
  <c r="P316" i="2"/>
  <c r="Q316" i="2" s="1"/>
  <c r="N316" i="2"/>
  <c r="O316" i="2" s="1"/>
  <c r="M316" i="2"/>
  <c r="L316" i="2"/>
  <c r="H316" i="2"/>
  <c r="I316" i="2" s="1"/>
  <c r="Z315" i="2"/>
  <c r="AA315" i="2" s="1"/>
  <c r="Y315" i="2"/>
  <c r="X315" i="2"/>
  <c r="W315" i="2"/>
  <c r="V315" i="2"/>
  <c r="T315" i="2"/>
  <c r="U315" i="2" s="1"/>
  <c r="R315" i="2"/>
  <c r="S315" i="2" s="1"/>
  <c r="Q315" i="2"/>
  <c r="P315" i="2"/>
  <c r="O315" i="2"/>
  <c r="N315" i="2"/>
  <c r="L315" i="2"/>
  <c r="M315" i="2" s="1"/>
  <c r="I315" i="2"/>
  <c r="H315" i="2"/>
  <c r="AG313" i="2"/>
  <c r="AA312" i="2"/>
  <c r="Z312" i="2"/>
  <c r="Y312" i="2"/>
  <c r="X312" i="2"/>
  <c r="W312" i="2"/>
  <c r="V312" i="2"/>
  <c r="T312" i="2"/>
  <c r="S312" i="2"/>
  <c r="R312" i="2"/>
  <c r="Q312" i="2"/>
  <c r="P312" i="2"/>
  <c r="O312" i="2"/>
  <c r="N312" i="2"/>
  <c r="L312" i="2"/>
  <c r="M312" i="2" s="1"/>
  <c r="H312" i="2"/>
  <c r="I312" i="2" s="1"/>
  <c r="AA311" i="2"/>
  <c r="AA310" i="2" s="1"/>
  <c r="Z311" i="2"/>
  <c r="X311" i="2"/>
  <c r="Y311" i="2" s="1"/>
  <c r="Y310" i="2" s="1"/>
  <c r="W311" i="2"/>
  <c r="W310" i="2" s="1"/>
  <c r="V311" i="2"/>
  <c r="T311" i="2"/>
  <c r="U311" i="2" s="1"/>
  <c r="K311" i="2" s="1"/>
  <c r="S311" i="2"/>
  <c r="S310" i="2" s="1"/>
  <c r="R311" i="2"/>
  <c r="P311" i="2"/>
  <c r="Q311" i="2" s="1"/>
  <c r="Q310" i="2" s="1"/>
  <c r="O311" i="2"/>
  <c r="N311" i="2"/>
  <c r="L311" i="2"/>
  <c r="M311" i="2" s="1"/>
  <c r="H311" i="2"/>
  <c r="I311" i="2" s="1"/>
  <c r="I310" i="2" s="1"/>
  <c r="AG310" i="2"/>
  <c r="M310" i="2"/>
  <c r="Z309" i="2"/>
  <c r="AA309" i="2" s="1"/>
  <c r="X309" i="2"/>
  <c r="Y309" i="2" s="1"/>
  <c r="Y308" i="2" s="1"/>
  <c r="V309" i="2"/>
  <c r="W309" i="2" s="1"/>
  <c r="W308" i="2" s="1"/>
  <c r="U309" i="2"/>
  <c r="T309" i="2"/>
  <c r="R309" i="2"/>
  <c r="S309" i="2" s="1"/>
  <c r="S308" i="2" s="1"/>
  <c r="P309" i="2"/>
  <c r="Q309" i="2" s="1"/>
  <c r="Q308" i="2" s="1"/>
  <c r="N309" i="2"/>
  <c r="M309" i="2"/>
  <c r="L309" i="2"/>
  <c r="H309" i="2"/>
  <c r="I309" i="2" s="1"/>
  <c r="I308" i="2" s="1"/>
  <c r="AG308" i="2"/>
  <c r="AA308" i="2"/>
  <c r="M308" i="2"/>
  <c r="Z307" i="2"/>
  <c r="AA307" i="2" s="1"/>
  <c r="Y307" i="2"/>
  <c r="X307" i="2"/>
  <c r="W307" i="2"/>
  <c r="V307" i="2"/>
  <c r="U307" i="2"/>
  <c r="T307" i="2"/>
  <c r="R307" i="2"/>
  <c r="S307" i="2" s="1"/>
  <c r="Q307" i="2"/>
  <c r="P307" i="2"/>
  <c r="N307" i="2"/>
  <c r="O307" i="2" s="1"/>
  <c r="L307" i="2"/>
  <c r="M307" i="2" s="1"/>
  <c r="I307" i="2"/>
  <c r="H307" i="2"/>
  <c r="Z306" i="2"/>
  <c r="AA306" i="2" s="1"/>
  <c r="X306" i="2"/>
  <c r="V306" i="2"/>
  <c r="W306" i="2" s="1"/>
  <c r="U306" i="2"/>
  <c r="T306" i="2"/>
  <c r="R306" i="2"/>
  <c r="S306" i="2" s="1"/>
  <c r="Q306" i="2"/>
  <c r="P306" i="2"/>
  <c r="N306" i="2"/>
  <c r="O306" i="2" s="1"/>
  <c r="M306" i="2"/>
  <c r="L306" i="2"/>
  <c r="H306" i="2"/>
  <c r="I306" i="2" s="1"/>
  <c r="Z305" i="2"/>
  <c r="AA305" i="2" s="1"/>
  <c r="Y305" i="2"/>
  <c r="X305" i="2"/>
  <c r="W305" i="2"/>
  <c r="V305" i="2"/>
  <c r="T305" i="2"/>
  <c r="R305" i="2"/>
  <c r="S305" i="2" s="1"/>
  <c r="Q305" i="2"/>
  <c r="P305" i="2"/>
  <c r="N305" i="2"/>
  <c r="O305" i="2" s="1"/>
  <c r="L305" i="2"/>
  <c r="M305" i="2" s="1"/>
  <c r="I305" i="2"/>
  <c r="H305" i="2"/>
  <c r="Z304" i="2"/>
  <c r="AA304" i="2" s="1"/>
  <c r="X304" i="2"/>
  <c r="V304" i="2"/>
  <c r="W304" i="2" s="1"/>
  <c r="U304" i="2"/>
  <c r="T304" i="2"/>
  <c r="S304" i="2"/>
  <c r="R304" i="2"/>
  <c r="Q304" i="2"/>
  <c r="P304" i="2"/>
  <c r="N304" i="2"/>
  <c r="O304" i="2" s="1"/>
  <c r="M304" i="2"/>
  <c r="L304" i="2"/>
  <c r="H304" i="2"/>
  <c r="I304" i="2" s="1"/>
  <c r="Z303" i="2"/>
  <c r="AA303" i="2" s="1"/>
  <c r="Y303" i="2"/>
  <c r="X303" i="2"/>
  <c r="V303" i="2"/>
  <c r="W303" i="2" s="1"/>
  <c r="U303" i="2"/>
  <c r="T303" i="2"/>
  <c r="R303" i="2"/>
  <c r="S303" i="2" s="1"/>
  <c r="Q303" i="2"/>
  <c r="P303" i="2"/>
  <c r="N303" i="2"/>
  <c r="O303" i="2" s="1"/>
  <c r="L303" i="2"/>
  <c r="M303" i="2" s="1"/>
  <c r="I303" i="2"/>
  <c r="H303" i="2"/>
  <c r="AA302" i="2"/>
  <c r="Z302" i="2"/>
  <c r="X302" i="2"/>
  <c r="Y302" i="2" s="1"/>
  <c r="K302" i="2" s="1"/>
  <c r="V302" i="2"/>
  <c r="W302" i="2" s="1"/>
  <c r="U302" i="2"/>
  <c r="T302" i="2"/>
  <c r="R302" i="2"/>
  <c r="S302" i="2" s="1"/>
  <c r="P302" i="2"/>
  <c r="Q302" i="2" s="1"/>
  <c r="N302" i="2"/>
  <c r="O302" i="2" s="1"/>
  <c r="M302" i="2"/>
  <c r="L302" i="2"/>
  <c r="I302" i="2"/>
  <c r="H302" i="2"/>
  <c r="Z301" i="2"/>
  <c r="AA301" i="2" s="1"/>
  <c r="Y301" i="2"/>
  <c r="X301" i="2"/>
  <c r="V301" i="2"/>
  <c r="W301" i="2" s="1"/>
  <c r="T301" i="2"/>
  <c r="U301" i="2" s="1"/>
  <c r="K301" i="2" s="1"/>
  <c r="R301" i="2"/>
  <c r="S301" i="2" s="1"/>
  <c r="Q301" i="2"/>
  <c r="P301" i="2"/>
  <c r="O301" i="2"/>
  <c r="N301" i="2"/>
  <c r="M301" i="2"/>
  <c r="L301" i="2"/>
  <c r="J301" i="2"/>
  <c r="I301" i="2"/>
  <c r="H301" i="2"/>
  <c r="AG299" i="2"/>
  <c r="Z298" i="2"/>
  <c r="AA298" i="2" s="1"/>
  <c r="X298" i="2"/>
  <c r="Y298" i="2" s="1"/>
  <c r="W298" i="2"/>
  <c r="V298" i="2"/>
  <c r="T298" i="2"/>
  <c r="U298" i="2" s="1"/>
  <c r="R298" i="2"/>
  <c r="S298" i="2" s="1"/>
  <c r="P298" i="2"/>
  <c r="Q298" i="2" s="1"/>
  <c r="O298" i="2"/>
  <c r="N298" i="2"/>
  <c r="L298" i="2"/>
  <c r="M298" i="2" s="1"/>
  <c r="H298" i="2"/>
  <c r="I298" i="2" s="1"/>
  <c r="AA297" i="2"/>
  <c r="Z297" i="2"/>
  <c r="X297" i="2"/>
  <c r="Y297" i="2" s="1"/>
  <c r="V297" i="2"/>
  <c r="W297" i="2" s="1"/>
  <c r="W296" i="2" s="1"/>
  <c r="T297" i="2"/>
  <c r="S297" i="2"/>
  <c r="R297" i="2"/>
  <c r="P297" i="2"/>
  <c r="Q297" i="2" s="1"/>
  <c r="N297" i="2"/>
  <c r="O297" i="2" s="1"/>
  <c r="O296" i="2" s="1"/>
  <c r="L297" i="2"/>
  <c r="M297" i="2" s="1"/>
  <c r="I297" i="2"/>
  <c r="I296" i="2" s="1"/>
  <c r="H297" i="2"/>
  <c r="AG296" i="2"/>
  <c r="Y296" i="2"/>
  <c r="AA295" i="2"/>
  <c r="Z295" i="2"/>
  <c r="X295" i="2"/>
  <c r="Y295" i="2" s="1"/>
  <c r="V295" i="2"/>
  <c r="W295" i="2" s="1"/>
  <c r="T295" i="2"/>
  <c r="R295" i="2"/>
  <c r="S295" i="2" s="1"/>
  <c r="P295" i="2"/>
  <c r="Q295" i="2" s="1"/>
  <c r="O295" i="2"/>
  <c r="N295" i="2"/>
  <c r="M295" i="2"/>
  <c r="L295" i="2"/>
  <c r="H295" i="2"/>
  <c r="I295" i="2" s="1"/>
  <c r="Z294" i="2"/>
  <c r="AA294" i="2" s="1"/>
  <c r="AA293" i="2" s="1"/>
  <c r="X294" i="2"/>
  <c r="Y294" i="2" s="1"/>
  <c r="Y293" i="2" s="1"/>
  <c r="V294" i="2"/>
  <c r="W294" i="2" s="1"/>
  <c r="T294" i="2"/>
  <c r="U294" i="2" s="1"/>
  <c r="S294" i="2"/>
  <c r="S293" i="2" s="1"/>
  <c r="R294" i="2"/>
  <c r="Q294" i="2"/>
  <c r="Q293" i="2" s="1"/>
  <c r="P294" i="2"/>
  <c r="O294" i="2"/>
  <c r="N294" i="2"/>
  <c r="L294" i="2"/>
  <c r="M294" i="2" s="1"/>
  <c r="M293" i="2" s="1"/>
  <c r="H294" i="2"/>
  <c r="I294" i="2" s="1"/>
  <c r="I293" i="2" s="1"/>
  <c r="AG293" i="2"/>
  <c r="W293" i="2"/>
  <c r="O293" i="2"/>
  <c r="AA292" i="2"/>
  <c r="Z292" i="2"/>
  <c r="Y292" i="2"/>
  <c r="X292" i="2"/>
  <c r="V292" i="2"/>
  <c r="W292" i="2" s="1"/>
  <c r="U292" i="2"/>
  <c r="T292" i="2"/>
  <c r="J292" i="2" s="1"/>
  <c r="S292" i="2"/>
  <c r="R292" i="2"/>
  <c r="Q292" i="2"/>
  <c r="P292" i="2"/>
  <c r="N292" i="2"/>
  <c r="O292" i="2" s="1"/>
  <c r="L292" i="2"/>
  <c r="M292" i="2" s="1"/>
  <c r="I292" i="2"/>
  <c r="H292" i="2"/>
  <c r="Z291" i="2"/>
  <c r="AA291" i="2" s="1"/>
  <c r="X291" i="2"/>
  <c r="Y291" i="2" s="1"/>
  <c r="W291" i="2"/>
  <c r="V291" i="2"/>
  <c r="U291" i="2"/>
  <c r="T291" i="2"/>
  <c r="R291" i="2"/>
  <c r="S291" i="2" s="1"/>
  <c r="P291" i="2"/>
  <c r="Q291" i="2" s="1"/>
  <c r="Q290" i="2" s="1"/>
  <c r="O291" i="2"/>
  <c r="O290" i="2" s="1"/>
  <c r="N291" i="2"/>
  <c r="M291" i="2"/>
  <c r="L291" i="2"/>
  <c r="J291" i="2"/>
  <c r="H291" i="2"/>
  <c r="I291" i="2" s="1"/>
  <c r="AG290" i="2"/>
  <c r="Y290" i="2"/>
  <c r="M290" i="2"/>
  <c r="I290" i="2"/>
  <c r="AG284" i="2"/>
  <c r="AG280" i="2"/>
  <c r="AG273" i="2"/>
  <c r="AG268" i="2"/>
  <c r="Z267" i="2"/>
  <c r="AA267" i="2" s="1"/>
  <c r="AA266" i="2" s="1"/>
  <c r="X267" i="2"/>
  <c r="Y267" i="2" s="1"/>
  <c r="V267" i="2"/>
  <c r="W267" i="2" s="1"/>
  <c r="W266" i="2" s="1"/>
  <c r="U267" i="2"/>
  <c r="T267" i="2"/>
  <c r="R267" i="2"/>
  <c r="S267" i="2" s="1"/>
  <c r="P267" i="2"/>
  <c r="Q267" i="2" s="1"/>
  <c r="Q266" i="2" s="1"/>
  <c r="N267" i="2"/>
  <c r="O267" i="2" s="1"/>
  <c r="O266" i="2" s="1"/>
  <c r="M267" i="2"/>
  <c r="M266" i="2" s="1"/>
  <c r="L267" i="2"/>
  <c r="J267" i="2"/>
  <c r="H267" i="2"/>
  <c r="I267" i="2" s="1"/>
  <c r="I266" i="2" s="1"/>
  <c r="AG266" i="2"/>
  <c r="Y266" i="2"/>
  <c r="S266" i="2"/>
  <c r="AA265" i="2"/>
  <c r="AA264" i="2" s="1"/>
  <c r="Z265" i="2"/>
  <c r="Y265" i="2"/>
  <c r="Y264" i="2" s="1"/>
  <c r="X265" i="2"/>
  <c r="W265" i="2"/>
  <c r="W264" i="2" s="1"/>
  <c r="V265" i="2"/>
  <c r="U265" i="2"/>
  <c r="T265" i="2"/>
  <c r="S265" i="2"/>
  <c r="S264" i="2" s="1"/>
  <c r="R265" i="2"/>
  <c r="Q265" i="2"/>
  <c r="P265" i="2"/>
  <c r="O265" i="2"/>
  <c r="O264" i="2" s="1"/>
  <c r="N265" i="2"/>
  <c r="M265" i="2"/>
  <c r="M264" i="2" s="1"/>
  <c r="L265" i="2"/>
  <c r="I265" i="2"/>
  <c r="H265" i="2"/>
  <c r="AG264" i="2"/>
  <c r="Q264" i="2"/>
  <c r="I264" i="2"/>
  <c r="Z263" i="2"/>
  <c r="AA263" i="2" s="1"/>
  <c r="AA262" i="2" s="1"/>
  <c r="X263" i="2"/>
  <c r="Y263" i="2" s="1"/>
  <c r="Y262" i="2" s="1"/>
  <c r="V263" i="2"/>
  <c r="W263" i="2" s="1"/>
  <c r="W262" i="2" s="1"/>
  <c r="T263" i="2"/>
  <c r="S263" i="2"/>
  <c r="S262" i="2" s="1"/>
  <c r="R263" i="2"/>
  <c r="P263" i="2"/>
  <c r="Q263" i="2" s="1"/>
  <c r="N263" i="2"/>
  <c r="O263" i="2" s="1"/>
  <c r="O262" i="2" s="1"/>
  <c r="L263" i="2"/>
  <c r="M263" i="2" s="1"/>
  <c r="M262" i="2" s="1"/>
  <c r="H263" i="2"/>
  <c r="I263" i="2" s="1"/>
  <c r="I262" i="2" s="1"/>
  <c r="AG262" i="2"/>
  <c r="Q262" i="2"/>
  <c r="AA261" i="2"/>
  <c r="AA260" i="2" s="1"/>
  <c r="Z261" i="2"/>
  <c r="X261" i="2"/>
  <c r="Y261" i="2" s="1"/>
  <c r="Y260" i="2" s="1"/>
  <c r="W261" i="2"/>
  <c r="V261" i="2"/>
  <c r="U261" i="2"/>
  <c r="T261" i="2"/>
  <c r="S261" i="2"/>
  <c r="S260" i="2" s="1"/>
  <c r="R261" i="2"/>
  <c r="P261" i="2"/>
  <c r="Q261" i="2" s="1"/>
  <c r="Q260" i="2" s="1"/>
  <c r="O261" i="2"/>
  <c r="N261" i="2"/>
  <c r="L261" i="2"/>
  <c r="M261" i="2" s="1"/>
  <c r="M260" i="2" s="1"/>
  <c r="H261" i="2"/>
  <c r="I261" i="2" s="1"/>
  <c r="I260" i="2" s="1"/>
  <c r="AG260" i="2"/>
  <c r="W260" i="2"/>
  <c r="U260" i="2"/>
  <c r="O260" i="2"/>
  <c r="Z259" i="2"/>
  <c r="AA259" i="2" s="1"/>
  <c r="AA258" i="2" s="1"/>
  <c r="Y259" i="2"/>
  <c r="X259" i="2"/>
  <c r="W259" i="2"/>
  <c r="W258" i="2" s="1"/>
  <c r="V259" i="2"/>
  <c r="U259" i="2"/>
  <c r="T259" i="2"/>
  <c r="R259" i="2"/>
  <c r="S259" i="2" s="1"/>
  <c r="Q259" i="2"/>
  <c r="P259" i="2"/>
  <c r="O259" i="2"/>
  <c r="O258" i="2" s="1"/>
  <c r="N259" i="2"/>
  <c r="M259" i="2"/>
  <c r="L259" i="2"/>
  <c r="J259" i="2"/>
  <c r="I259" i="2"/>
  <c r="H259" i="2"/>
  <c r="AG258" i="2"/>
  <c r="Y258" i="2"/>
  <c r="U258" i="2"/>
  <c r="Q258" i="2"/>
  <c r="M258" i="2"/>
  <c r="I258" i="2"/>
  <c r="Z257" i="2"/>
  <c r="AA257" i="2" s="1"/>
  <c r="AA256" i="2" s="1"/>
  <c r="Y257" i="2"/>
  <c r="Y256" i="2" s="1"/>
  <c r="X257" i="2"/>
  <c r="V257" i="2"/>
  <c r="W257" i="2" s="1"/>
  <c r="W256" i="2" s="1"/>
  <c r="U257" i="2"/>
  <c r="T257" i="2"/>
  <c r="R257" i="2"/>
  <c r="S257" i="2" s="1"/>
  <c r="Q257" i="2"/>
  <c r="P257" i="2"/>
  <c r="N257" i="2"/>
  <c r="O257" i="2" s="1"/>
  <c r="O256" i="2" s="1"/>
  <c r="M257" i="2"/>
  <c r="M256" i="2" s="1"/>
  <c r="L257" i="2"/>
  <c r="I257" i="2"/>
  <c r="I256" i="2" s="1"/>
  <c r="H257" i="2"/>
  <c r="AG256" i="2"/>
  <c r="S256" i="2"/>
  <c r="Q256" i="2"/>
  <c r="AA255" i="2"/>
  <c r="AA254" i="2" s="1"/>
  <c r="Z255" i="2"/>
  <c r="X255" i="2"/>
  <c r="Y255" i="2" s="1"/>
  <c r="Y254" i="2" s="1"/>
  <c r="W255" i="2"/>
  <c r="V255" i="2"/>
  <c r="U255" i="2"/>
  <c r="K255" i="2" s="1"/>
  <c r="K254" i="2" s="1"/>
  <c r="T255" i="2"/>
  <c r="J255" i="2" s="1"/>
  <c r="S255" i="2"/>
  <c r="S254" i="2" s="1"/>
  <c r="R255" i="2"/>
  <c r="P255" i="2"/>
  <c r="Q255" i="2" s="1"/>
  <c r="Q254" i="2" s="1"/>
  <c r="O255" i="2"/>
  <c r="N255" i="2"/>
  <c r="M255" i="2"/>
  <c r="M254" i="2" s="1"/>
  <c r="L255" i="2"/>
  <c r="H255" i="2"/>
  <c r="I255" i="2" s="1"/>
  <c r="I254" i="2" s="1"/>
  <c r="AG254" i="2"/>
  <c r="W254" i="2"/>
  <c r="O254" i="2"/>
  <c r="AG249" i="2"/>
  <c r="AG245" i="2"/>
  <c r="AG240" i="2"/>
  <c r="AG237" i="2"/>
  <c r="AA236" i="2"/>
  <c r="AA235" i="2" s="1"/>
  <c r="Z236" i="2"/>
  <c r="X236" i="2"/>
  <c r="Y236" i="2" s="1"/>
  <c r="Y235" i="2" s="1"/>
  <c r="W236" i="2"/>
  <c r="V236" i="2"/>
  <c r="T236" i="2"/>
  <c r="S236" i="2"/>
  <c r="S235" i="2" s="1"/>
  <c r="R236" i="2"/>
  <c r="P236" i="2"/>
  <c r="Q236" i="2" s="1"/>
  <c r="Q235" i="2" s="1"/>
  <c r="O236" i="2"/>
  <c r="O235" i="2" s="1"/>
  <c r="N236" i="2"/>
  <c r="L236" i="2"/>
  <c r="M236" i="2" s="1"/>
  <c r="H236" i="2"/>
  <c r="I236" i="2" s="1"/>
  <c r="I235" i="2" s="1"/>
  <c r="AG235" i="2"/>
  <c r="W235" i="2"/>
  <c r="M235" i="2"/>
  <c r="AA234" i="2"/>
  <c r="AA233" i="2" s="1"/>
  <c r="Z234" i="2"/>
  <c r="Y234" i="2"/>
  <c r="X234" i="2"/>
  <c r="W234" i="2"/>
  <c r="W233" i="2" s="1"/>
  <c r="V234" i="2"/>
  <c r="U234" i="2"/>
  <c r="T234" i="2"/>
  <c r="S234" i="2"/>
  <c r="R234" i="2"/>
  <c r="Q234" i="2"/>
  <c r="P234" i="2"/>
  <c r="O234" i="2"/>
  <c r="O233" i="2" s="1"/>
  <c r="N234" i="2"/>
  <c r="M234" i="2"/>
  <c r="L234" i="2"/>
  <c r="J234" i="2"/>
  <c r="I234" i="2"/>
  <c r="H234" i="2"/>
  <c r="AG233" i="2"/>
  <c r="Y233" i="2"/>
  <c r="U233" i="2"/>
  <c r="S233" i="2"/>
  <c r="Q233" i="2"/>
  <c r="M233" i="2"/>
  <c r="I233" i="2"/>
  <c r="Z232" i="2"/>
  <c r="AA232" i="2" s="1"/>
  <c r="Y232" i="2"/>
  <c r="Y231" i="2" s="1"/>
  <c r="X232" i="2"/>
  <c r="V232" i="2"/>
  <c r="W232" i="2" s="1"/>
  <c r="U232" i="2"/>
  <c r="T232" i="2"/>
  <c r="R232" i="2"/>
  <c r="S232" i="2" s="1"/>
  <c r="S231" i="2" s="1"/>
  <c r="Q232" i="2"/>
  <c r="Q231" i="2" s="1"/>
  <c r="P232" i="2"/>
  <c r="N232" i="2"/>
  <c r="M232" i="2"/>
  <c r="M231" i="2" s="1"/>
  <c r="L232" i="2"/>
  <c r="I232" i="2"/>
  <c r="H232" i="2"/>
  <c r="AG231" i="2"/>
  <c r="AA231" i="2"/>
  <c r="W231" i="2"/>
  <c r="I231" i="2"/>
  <c r="AA230" i="2"/>
  <c r="AA229" i="2" s="1"/>
  <c r="Z230" i="2"/>
  <c r="Y230" i="2"/>
  <c r="Y229" i="2" s="1"/>
  <c r="X230" i="2"/>
  <c r="W230" i="2"/>
  <c r="V230" i="2"/>
  <c r="T230" i="2"/>
  <c r="S230" i="2"/>
  <c r="S229" i="2" s="1"/>
  <c r="R230" i="2"/>
  <c r="Q230" i="2"/>
  <c r="Q229" i="2" s="1"/>
  <c r="P230" i="2"/>
  <c r="O230" i="2"/>
  <c r="N230" i="2"/>
  <c r="L230" i="2"/>
  <c r="M230" i="2" s="1"/>
  <c r="I230" i="2"/>
  <c r="H230" i="2"/>
  <c r="AG229" i="2"/>
  <c r="W229" i="2"/>
  <c r="O229" i="2"/>
  <c r="M229" i="2"/>
  <c r="I229" i="2"/>
  <c r="AA228" i="2"/>
  <c r="Z228" i="2"/>
  <c r="X228" i="2"/>
  <c r="Y228" i="2" s="1"/>
  <c r="V228" i="2"/>
  <c r="W228" i="2" s="1"/>
  <c r="T228" i="2"/>
  <c r="U228" i="2" s="1"/>
  <c r="S228" i="2"/>
  <c r="R228" i="2"/>
  <c r="P228" i="2"/>
  <c r="Q228" i="2" s="1"/>
  <c r="N228" i="2"/>
  <c r="O228" i="2" s="1"/>
  <c r="L228" i="2"/>
  <c r="M228" i="2" s="1"/>
  <c r="H228" i="2"/>
  <c r="I228" i="2" s="1"/>
  <c r="AA227" i="2"/>
  <c r="Z227" i="2"/>
  <c r="X227" i="2"/>
  <c r="Y227" i="2" s="1"/>
  <c r="V227" i="2"/>
  <c r="W227" i="2" s="1"/>
  <c r="T227" i="2"/>
  <c r="U227" i="2" s="1"/>
  <c r="R227" i="2"/>
  <c r="S227" i="2" s="1"/>
  <c r="Q227" i="2"/>
  <c r="P227" i="2"/>
  <c r="O227" i="2"/>
  <c r="N227" i="2"/>
  <c r="M227" i="2"/>
  <c r="L227" i="2"/>
  <c r="J227" i="2"/>
  <c r="I227" i="2"/>
  <c r="H227" i="2"/>
  <c r="AA226" i="2"/>
  <c r="Z226" i="2"/>
  <c r="Y226" i="2"/>
  <c r="X226" i="2"/>
  <c r="V226" i="2"/>
  <c r="W226" i="2" s="1"/>
  <c r="U226" i="2"/>
  <c r="T226" i="2"/>
  <c r="R226" i="2"/>
  <c r="S226" i="2" s="1"/>
  <c r="Q226" i="2"/>
  <c r="P226" i="2"/>
  <c r="O226" i="2"/>
  <c r="N226" i="2"/>
  <c r="M226" i="2"/>
  <c r="L226" i="2"/>
  <c r="I226" i="2"/>
  <c r="H226" i="2"/>
  <c r="AA225" i="2"/>
  <c r="Z225" i="2"/>
  <c r="Y225" i="2"/>
  <c r="X225" i="2"/>
  <c r="V225" i="2"/>
  <c r="W225" i="2" s="1"/>
  <c r="U225" i="2"/>
  <c r="T225" i="2"/>
  <c r="R225" i="2"/>
  <c r="Q225" i="2"/>
  <c r="P225" i="2"/>
  <c r="N225" i="2"/>
  <c r="O225" i="2" s="1"/>
  <c r="M225" i="2"/>
  <c r="L225" i="2"/>
  <c r="I225" i="2"/>
  <c r="H225" i="2"/>
  <c r="Z224" i="2"/>
  <c r="AA224" i="2" s="1"/>
  <c r="Y224" i="2"/>
  <c r="X224" i="2"/>
  <c r="W224" i="2"/>
  <c r="V224" i="2"/>
  <c r="U224" i="2"/>
  <c r="T224" i="2"/>
  <c r="R224" i="2"/>
  <c r="S224" i="2" s="1"/>
  <c r="Q224" i="2"/>
  <c r="P224" i="2"/>
  <c r="O224" i="2"/>
  <c r="K224" i="2" s="1"/>
  <c r="N224" i="2"/>
  <c r="J224" i="2" s="1"/>
  <c r="M224" i="2"/>
  <c r="L224" i="2"/>
  <c r="I224" i="2"/>
  <c r="H224" i="2"/>
  <c r="AA223" i="2"/>
  <c r="Z223" i="2"/>
  <c r="Y223" i="2"/>
  <c r="X223" i="2"/>
  <c r="V223" i="2"/>
  <c r="W223" i="2" s="1"/>
  <c r="U223" i="2"/>
  <c r="T223" i="2"/>
  <c r="R223" i="2"/>
  <c r="S223" i="2" s="1"/>
  <c r="P223" i="2"/>
  <c r="Q223" i="2" s="1"/>
  <c r="N223" i="2"/>
  <c r="O223" i="2" s="1"/>
  <c r="K223" i="2" s="1"/>
  <c r="M223" i="2"/>
  <c r="L223" i="2"/>
  <c r="J223" i="2"/>
  <c r="H223" i="2"/>
  <c r="I223" i="2" s="1"/>
  <c r="Z222" i="2"/>
  <c r="AA222" i="2" s="1"/>
  <c r="Y222" i="2"/>
  <c r="X222" i="2"/>
  <c r="W222" i="2"/>
  <c r="V222" i="2"/>
  <c r="T222" i="2"/>
  <c r="U222" i="2" s="1"/>
  <c r="R222" i="2"/>
  <c r="S222" i="2" s="1"/>
  <c r="Q222" i="2"/>
  <c r="P222" i="2"/>
  <c r="N222" i="2"/>
  <c r="J222" i="2" s="1"/>
  <c r="L222" i="2"/>
  <c r="M222" i="2" s="1"/>
  <c r="H222" i="2"/>
  <c r="I222" i="2" s="1"/>
  <c r="AG220" i="2"/>
  <c r="Z219" i="2"/>
  <c r="AA219" i="2" s="1"/>
  <c r="AA218" i="2" s="1"/>
  <c r="Y219" i="2"/>
  <c r="Y218" i="2" s="1"/>
  <c r="X219" i="2"/>
  <c r="W219" i="2"/>
  <c r="V219" i="2"/>
  <c r="U219" i="2"/>
  <c r="T219" i="2"/>
  <c r="R219" i="2"/>
  <c r="S219" i="2" s="1"/>
  <c r="S218" i="2" s="1"/>
  <c r="Q219" i="2"/>
  <c r="Q218" i="2" s="1"/>
  <c r="P219" i="2"/>
  <c r="O219" i="2"/>
  <c r="O218" i="2" s="1"/>
  <c r="N219" i="2"/>
  <c r="M219" i="2"/>
  <c r="M218" i="2" s="1"/>
  <c r="L219" i="2"/>
  <c r="J219" i="2"/>
  <c r="I219" i="2"/>
  <c r="I218" i="2" s="1"/>
  <c r="H219" i="2"/>
  <c r="AG218" i="2"/>
  <c r="W218" i="2"/>
  <c r="Z217" i="2"/>
  <c r="AA217" i="2" s="1"/>
  <c r="AA216" i="2" s="1"/>
  <c r="Y217" i="2"/>
  <c r="Y216" i="2" s="1"/>
  <c r="X217" i="2"/>
  <c r="V217" i="2"/>
  <c r="W217" i="2" s="1"/>
  <c r="W216" i="2" s="1"/>
  <c r="T217" i="2"/>
  <c r="U217" i="2" s="1"/>
  <c r="R217" i="2"/>
  <c r="S217" i="2" s="1"/>
  <c r="S216" i="2" s="1"/>
  <c r="P217" i="2"/>
  <c r="Q217" i="2" s="1"/>
  <c r="Q216" i="2" s="1"/>
  <c r="N217" i="2"/>
  <c r="O217" i="2" s="1"/>
  <c r="O216" i="2" s="1"/>
  <c r="L217" i="2"/>
  <c r="M217" i="2" s="1"/>
  <c r="M216" i="2" s="1"/>
  <c r="H217" i="2"/>
  <c r="I217" i="2" s="1"/>
  <c r="I216" i="2" s="1"/>
  <c r="AG216" i="2"/>
  <c r="AA215" i="2"/>
  <c r="AA214" i="2" s="1"/>
  <c r="Z215" i="2"/>
  <c r="X215" i="2"/>
  <c r="W215" i="2"/>
  <c r="W214" i="2" s="1"/>
  <c r="V215" i="2"/>
  <c r="U215" i="2"/>
  <c r="T215" i="2"/>
  <c r="S215" i="2"/>
  <c r="S214" i="2" s="1"/>
  <c r="R215" i="2"/>
  <c r="P215" i="2"/>
  <c r="Q215" i="2" s="1"/>
  <c r="Q214" i="2" s="1"/>
  <c r="O215" i="2"/>
  <c r="N215" i="2"/>
  <c r="M215" i="2"/>
  <c r="L215" i="2"/>
  <c r="H215" i="2"/>
  <c r="I215" i="2" s="1"/>
  <c r="I214" i="2" s="1"/>
  <c r="AG214" i="2"/>
  <c r="U214" i="2"/>
  <c r="M214" i="2"/>
  <c r="Z213" i="2"/>
  <c r="AA213" i="2" s="1"/>
  <c r="AA212" i="2" s="1"/>
  <c r="X213" i="2"/>
  <c r="Y213" i="2" s="1"/>
  <c r="Y212" i="2" s="1"/>
  <c r="V213" i="2"/>
  <c r="W213" i="2" s="1"/>
  <c r="W212" i="2" s="1"/>
  <c r="T213" i="2"/>
  <c r="U213" i="2" s="1"/>
  <c r="R213" i="2"/>
  <c r="S213" i="2" s="1"/>
  <c r="S212" i="2" s="1"/>
  <c r="P213" i="2"/>
  <c r="Q213" i="2" s="1"/>
  <c r="Q212" i="2" s="1"/>
  <c r="O213" i="2"/>
  <c r="O212" i="2" s="1"/>
  <c r="N213" i="2"/>
  <c r="L213" i="2"/>
  <c r="M213" i="2" s="1"/>
  <c r="M212" i="2" s="1"/>
  <c r="H213" i="2"/>
  <c r="I213" i="2" s="1"/>
  <c r="I212" i="2" s="1"/>
  <c r="AG212" i="2"/>
  <c r="AA211" i="2"/>
  <c r="Z211" i="2"/>
  <c r="Y211" i="2"/>
  <c r="X211" i="2"/>
  <c r="V211" i="2"/>
  <c r="W211" i="2" s="1"/>
  <c r="W210" i="2" s="1"/>
  <c r="U211" i="2"/>
  <c r="T211" i="2"/>
  <c r="S211" i="2"/>
  <c r="S210" i="2" s="1"/>
  <c r="R211" i="2"/>
  <c r="Q211" i="2"/>
  <c r="P211" i="2"/>
  <c r="N211" i="2"/>
  <c r="M211" i="2"/>
  <c r="M210" i="2" s="1"/>
  <c r="L211" i="2"/>
  <c r="I211" i="2"/>
  <c r="H211" i="2"/>
  <c r="AG210" i="2"/>
  <c r="AA210" i="2"/>
  <c r="Y210" i="2"/>
  <c r="Q210" i="2"/>
  <c r="I210" i="2"/>
  <c r="Z209" i="2"/>
  <c r="AA209" i="2" s="1"/>
  <c r="AA208" i="2" s="1"/>
  <c r="X209" i="2"/>
  <c r="Y209" i="2" s="1"/>
  <c r="V209" i="2"/>
  <c r="W209" i="2" s="1"/>
  <c r="W208" i="2" s="1"/>
  <c r="T209" i="2"/>
  <c r="R209" i="2"/>
  <c r="S209" i="2" s="1"/>
  <c r="S208" i="2" s="1"/>
  <c r="P209" i="2"/>
  <c r="Q209" i="2" s="1"/>
  <c r="Q208" i="2" s="1"/>
  <c r="N209" i="2"/>
  <c r="O209" i="2" s="1"/>
  <c r="O208" i="2" s="1"/>
  <c r="M209" i="2"/>
  <c r="M208" i="2" s="1"/>
  <c r="L209" i="2"/>
  <c r="H209" i="2"/>
  <c r="I209" i="2" s="1"/>
  <c r="AG208" i="2"/>
  <c r="Y208" i="2"/>
  <c r="I208" i="2"/>
  <c r="AA207" i="2"/>
  <c r="Z207" i="2"/>
  <c r="Y207" i="2"/>
  <c r="X207" i="2"/>
  <c r="W207" i="2"/>
  <c r="V207" i="2"/>
  <c r="T207" i="2"/>
  <c r="S207" i="2"/>
  <c r="R207" i="2"/>
  <c r="Q207" i="2"/>
  <c r="P207" i="2"/>
  <c r="O207" i="2"/>
  <c r="N207" i="2"/>
  <c r="L207" i="2"/>
  <c r="M207" i="2" s="1"/>
  <c r="H207" i="2"/>
  <c r="I207" i="2" s="1"/>
  <c r="AA206" i="2"/>
  <c r="Z206" i="2"/>
  <c r="X206" i="2"/>
  <c r="Y206" i="2" s="1"/>
  <c r="W206" i="2"/>
  <c r="V206" i="2"/>
  <c r="T206" i="2"/>
  <c r="U206" i="2" s="1"/>
  <c r="K206" i="2" s="1"/>
  <c r="S206" i="2"/>
  <c r="R206" i="2"/>
  <c r="P206" i="2"/>
  <c r="Q206" i="2" s="1"/>
  <c r="O206" i="2"/>
  <c r="N206" i="2"/>
  <c r="L206" i="2"/>
  <c r="M206" i="2" s="1"/>
  <c r="H206" i="2"/>
  <c r="I206" i="2" s="1"/>
  <c r="AA205" i="2"/>
  <c r="Z205" i="2"/>
  <c r="X205" i="2"/>
  <c r="Y205" i="2" s="1"/>
  <c r="W205" i="2"/>
  <c r="V205" i="2"/>
  <c r="T205" i="2"/>
  <c r="S205" i="2"/>
  <c r="R205" i="2"/>
  <c r="P205" i="2"/>
  <c r="Q205" i="2" s="1"/>
  <c r="O205" i="2"/>
  <c r="N205" i="2"/>
  <c r="L205" i="2"/>
  <c r="M205" i="2" s="1"/>
  <c r="H205" i="2"/>
  <c r="I205" i="2" s="1"/>
  <c r="AA204" i="2"/>
  <c r="Z204" i="2"/>
  <c r="X204" i="2"/>
  <c r="Y204" i="2" s="1"/>
  <c r="W204" i="2"/>
  <c r="V204" i="2"/>
  <c r="T204" i="2"/>
  <c r="U204" i="2" s="1"/>
  <c r="S204" i="2"/>
  <c r="R204" i="2"/>
  <c r="P204" i="2"/>
  <c r="Q204" i="2" s="1"/>
  <c r="O204" i="2"/>
  <c r="N204" i="2"/>
  <c r="L204" i="2"/>
  <c r="M204" i="2" s="1"/>
  <c r="H204" i="2"/>
  <c r="I204" i="2" s="1"/>
  <c r="AA203" i="2"/>
  <c r="Z203" i="2"/>
  <c r="X203" i="2"/>
  <c r="Y203" i="2" s="1"/>
  <c r="W203" i="2"/>
  <c r="V203" i="2"/>
  <c r="T203" i="2"/>
  <c r="S203" i="2"/>
  <c r="R203" i="2"/>
  <c r="P203" i="2"/>
  <c r="Q203" i="2" s="1"/>
  <c r="O203" i="2"/>
  <c r="N203" i="2"/>
  <c r="L203" i="2"/>
  <c r="M203" i="2" s="1"/>
  <c r="H203" i="2"/>
  <c r="I203" i="2" s="1"/>
  <c r="AA202" i="2"/>
  <c r="Z202" i="2"/>
  <c r="X202" i="2"/>
  <c r="Y202" i="2" s="1"/>
  <c r="W202" i="2"/>
  <c r="V202" i="2"/>
  <c r="T202" i="2"/>
  <c r="R202" i="2"/>
  <c r="S202" i="2" s="1"/>
  <c r="P202" i="2"/>
  <c r="Q202" i="2" s="1"/>
  <c r="O202" i="2"/>
  <c r="N202" i="2"/>
  <c r="L202" i="2"/>
  <c r="M202" i="2" s="1"/>
  <c r="H202" i="2"/>
  <c r="I202" i="2" s="1"/>
  <c r="AA201" i="2"/>
  <c r="Z201" i="2"/>
  <c r="X201" i="2"/>
  <c r="Y201" i="2" s="1"/>
  <c r="V201" i="2"/>
  <c r="W201" i="2" s="1"/>
  <c r="T201" i="2"/>
  <c r="U201" i="2" s="1"/>
  <c r="S201" i="2"/>
  <c r="R201" i="2"/>
  <c r="P201" i="2"/>
  <c r="Q201" i="2" s="1"/>
  <c r="N201" i="2"/>
  <c r="O201" i="2" s="1"/>
  <c r="L201" i="2"/>
  <c r="M201" i="2" s="1"/>
  <c r="J201" i="2"/>
  <c r="H201" i="2"/>
  <c r="I201" i="2" s="1"/>
  <c r="AG199" i="2"/>
  <c r="AA198" i="2"/>
  <c r="Z198" i="2"/>
  <c r="Y198" i="2"/>
  <c r="X198" i="2"/>
  <c r="V198" i="2"/>
  <c r="W198" i="2" s="1"/>
  <c r="W197" i="2" s="1"/>
  <c r="U198" i="2"/>
  <c r="T198" i="2"/>
  <c r="R198" i="2"/>
  <c r="S198" i="2" s="1"/>
  <c r="S197" i="2" s="1"/>
  <c r="Q198" i="2"/>
  <c r="P198" i="2"/>
  <c r="N198" i="2"/>
  <c r="O198" i="2" s="1"/>
  <c r="M198" i="2"/>
  <c r="L198" i="2"/>
  <c r="I198" i="2"/>
  <c r="H198" i="2"/>
  <c r="AG197" i="2"/>
  <c r="AA197" i="2"/>
  <c r="Y197" i="2"/>
  <c r="U197" i="2"/>
  <c r="Q197" i="2"/>
  <c r="M197" i="2"/>
  <c r="I197" i="2"/>
  <c r="Z196" i="2"/>
  <c r="AA196" i="2" s="1"/>
  <c r="X196" i="2"/>
  <c r="Y196" i="2" s="1"/>
  <c r="Y195" i="2" s="1"/>
  <c r="V196" i="2"/>
  <c r="W196" i="2" s="1"/>
  <c r="U196" i="2"/>
  <c r="T196" i="2"/>
  <c r="R196" i="2"/>
  <c r="S196" i="2" s="1"/>
  <c r="S195" i="2" s="1"/>
  <c r="P196" i="2"/>
  <c r="Q196" i="2" s="1"/>
  <c r="Q195" i="2" s="1"/>
  <c r="N196" i="2"/>
  <c r="O196" i="2" s="1"/>
  <c r="O195" i="2" s="1"/>
  <c r="M196" i="2"/>
  <c r="M195" i="2" s="1"/>
  <c r="L196" i="2"/>
  <c r="H196" i="2"/>
  <c r="I196" i="2" s="1"/>
  <c r="I195" i="2" s="1"/>
  <c r="AG195" i="2"/>
  <c r="AA195" i="2"/>
  <c r="W195" i="2"/>
  <c r="AA194" i="2"/>
  <c r="AA193" i="2" s="1"/>
  <c r="Z194" i="2"/>
  <c r="Y194" i="2"/>
  <c r="Y193" i="2" s="1"/>
  <c r="X194" i="2"/>
  <c r="W194" i="2"/>
  <c r="W193" i="2" s="1"/>
  <c r="V194" i="2"/>
  <c r="U194" i="2"/>
  <c r="K194" i="2" s="1"/>
  <c r="K193" i="2" s="1"/>
  <c r="T194" i="2"/>
  <c r="S194" i="2"/>
  <c r="S193" i="2" s="1"/>
  <c r="R194" i="2"/>
  <c r="P194" i="2"/>
  <c r="Q194" i="2" s="1"/>
  <c r="Q193" i="2" s="1"/>
  <c r="O194" i="2"/>
  <c r="N194" i="2"/>
  <c r="M194" i="2"/>
  <c r="M193" i="2" s="1"/>
  <c r="L194" i="2"/>
  <c r="H194" i="2"/>
  <c r="I194" i="2" s="1"/>
  <c r="I193" i="2" s="1"/>
  <c r="AG193" i="2"/>
  <c r="O193" i="2"/>
  <c r="AA192" i="2"/>
  <c r="Z192" i="2"/>
  <c r="X192" i="2"/>
  <c r="Y192" i="2" s="1"/>
  <c r="W192" i="2"/>
  <c r="V192" i="2"/>
  <c r="T192" i="2"/>
  <c r="U192" i="2" s="1"/>
  <c r="R192" i="2"/>
  <c r="S192" i="2" s="1"/>
  <c r="P192" i="2"/>
  <c r="Q192" i="2" s="1"/>
  <c r="O192" i="2"/>
  <c r="N192" i="2"/>
  <c r="L192" i="2"/>
  <c r="H192" i="2"/>
  <c r="I192" i="2" s="1"/>
  <c r="Z191" i="2"/>
  <c r="AA191" i="2" s="1"/>
  <c r="X191" i="2"/>
  <c r="Y191" i="2" s="1"/>
  <c r="V191" i="2"/>
  <c r="W191" i="2" s="1"/>
  <c r="T191" i="2"/>
  <c r="U191" i="2" s="1"/>
  <c r="S191" i="2"/>
  <c r="R191" i="2"/>
  <c r="P191" i="2"/>
  <c r="Q191" i="2" s="1"/>
  <c r="O191" i="2"/>
  <c r="N191" i="2"/>
  <c r="J191" i="2" s="1"/>
  <c r="L191" i="2"/>
  <c r="M191" i="2" s="1"/>
  <c r="K191" i="2"/>
  <c r="H191" i="2"/>
  <c r="I191" i="2" s="1"/>
  <c r="Z190" i="2"/>
  <c r="AA190" i="2" s="1"/>
  <c r="X190" i="2"/>
  <c r="Y190" i="2" s="1"/>
  <c r="W190" i="2"/>
  <c r="V190" i="2"/>
  <c r="T190" i="2"/>
  <c r="U190" i="2" s="1"/>
  <c r="K190" i="2" s="1"/>
  <c r="R190" i="2"/>
  <c r="S190" i="2" s="1"/>
  <c r="P190" i="2"/>
  <c r="Q190" i="2" s="1"/>
  <c r="N190" i="2"/>
  <c r="O190" i="2" s="1"/>
  <c r="L190" i="2"/>
  <c r="M190" i="2" s="1"/>
  <c r="J190" i="2"/>
  <c r="H190" i="2"/>
  <c r="I190" i="2" s="1"/>
  <c r="AA189" i="2"/>
  <c r="Z189" i="2"/>
  <c r="X189" i="2"/>
  <c r="Y189" i="2" s="1"/>
  <c r="W189" i="2"/>
  <c r="V189" i="2"/>
  <c r="T189" i="2"/>
  <c r="U189" i="2" s="1"/>
  <c r="S189" i="2"/>
  <c r="R189" i="2"/>
  <c r="P189" i="2"/>
  <c r="Q189" i="2" s="1"/>
  <c r="N189" i="2"/>
  <c r="O189" i="2" s="1"/>
  <c r="L189" i="2"/>
  <c r="M189" i="2" s="1"/>
  <c r="H189" i="2"/>
  <c r="I189" i="2" s="1"/>
  <c r="Z188" i="2"/>
  <c r="AA188" i="2" s="1"/>
  <c r="X188" i="2"/>
  <c r="Y188" i="2" s="1"/>
  <c r="V188" i="2"/>
  <c r="W188" i="2" s="1"/>
  <c r="T188" i="2"/>
  <c r="U188" i="2" s="1"/>
  <c r="R188" i="2"/>
  <c r="S188" i="2" s="1"/>
  <c r="P188" i="2"/>
  <c r="Q188" i="2" s="1"/>
  <c r="O188" i="2"/>
  <c r="N188" i="2"/>
  <c r="L188" i="2"/>
  <c r="M188" i="2" s="1"/>
  <c r="H188" i="2"/>
  <c r="I188" i="2" s="1"/>
  <c r="AA187" i="2"/>
  <c r="Z187" i="2"/>
  <c r="X187" i="2"/>
  <c r="Y187" i="2" s="1"/>
  <c r="V187" i="2"/>
  <c r="W187" i="2" s="1"/>
  <c r="T187" i="2"/>
  <c r="U187" i="2" s="1"/>
  <c r="S187" i="2"/>
  <c r="R187" i="2"/>
  <c r="P187" i="2"/>
  <c r="Q187" i="2" s="1"/>
  <c r="N187" i="2"/>
  <c r="O187" i="2" s="1"/>
  <c r="K187" i="2" s="1"/>
  <c r="L187" i="2"/>
  <c r="M187" i="2" s="1"/>
  <c r="H187" i="2"/>
  <c r="I187" i="2" s="1"/>
  <c r="Z186" i="2"/>
  <c r="AA186" i="2" s="1"/>
  <c r="X186" i="2"/>
  <c r="Y186" i="2" s="1"/>
  <c r="W186" i="2"/>
  <c r="V186" i="2"/>
  <c r="U186" i="2"/>
  <c r="T186" i="2"/>
  <c r="J186" i="2" s="1"/>
  <c r="S186" i="2"/>
  <c r="R186" i="2"/>
  <c r="P186" i="2"/>
  <c r="Q186" i="2" s="1"/>
  <c r="N186" i="2"/>
  <c r="O186" i="2" s="1"/>
  <c r="L186" i="2"/>
  <c r="M186" i="2" s="1"/>
  <c r="H186" i="2"/>
  <c r="I186" i="2" s="1"/>
  <c r="AG184" i="2"/>
  <c r="AA183" i="2"/>
  <c r="Z183" i="2"/>
  <c r="Y183" i="2"/>
  <c r="X183" i="2"/>
  <c r="W183" i="2"/>
  <c r="V183" i="2"/>
  <c r="U183" i="2"/>
  <c r="T183" i="2"/>
  <c r="J183" i="2" s="1"/>
  <c r="S183" i="2"/>
  <c r="R183" i="2"/>
  <c r="Q183" i="2"/>
  <c r="P183" i="2"/>
  <c r="O183" i="2"/>
  <c r="N183" i="2"/>
  <c r="L183" i="2"/>
  <c r="M183" i="2" s="1"/>
  <c r="I183" i="2"/>
  <c r="H183" i="2"/>
  <c r="AA182" i="2"/>
  <c r="Z182" i="2"/>
  <c r="X182" i="2"/>
  <c r="Y182" i="2" s="1"/>
  <c r="W182" i="2"/>
  <c r="V182" i="2"/>
  <c r="U182" i="2"/>
  <c r="K182" i="2" s="1"/>
  <c r="T182" i="2"/>
  <c r="J182" i="2" s="1"/>
  <c r="S182" i="2"/>
  <c r="R182" i="2"/>
  <c r="P182" i="2"/>
  <c r="Q182" i="2" s="1"/>
  <c r="O182" i="2"/>
  <c r="N182" i="2"/>
  <c r="M182" i="2"/>
  <c r="L182" i="2"/>
  <c r="H182" i="2"/>
  <c r="I182" i="2" s="1"/>
  <c r="Z181" i="2"/>
  <c r="AA181" i="2" s="1"/>
  <c r="Y181" i="2"/>
  <c r="X181" i="2"/>
  <c r="W181" i="2"/>
  <c r="V181" i="2"/>
  <c r="T181" i="2"/>
  <c r="U181" i="2" s="1"/>
  <c r="R181" i="2"/>
  <c r="S181" i="2" s="1"/>
  <c r="Q181" i="2"/>
  <c r="P181" i="2"/>
  <c r="O181" i="2"/>
  <c r="N181" i="2"/>
  <c r="L181" i="2"/>
  <c r="M181" i="2" s="1"/>
  <c r="I181" i="2"/>
  <c r="H181" i="2"/>
  <c r="AA180" i="2"/>
  <c r="Z180" i="2"/>
  <c r="X180" i="2"/>
  <c r="Y180" i="2" s="1"/>
  <c r="V180" i="2"/>
  <c r="W180" i="2" s="1"/>
  <c r="U180" i="2"/>
  <c r="T180" i="2"/>
  <c r="J180" i="2" s="1"/>
  <c r="S180" i="2"/>
  <c r="R180" i="2"/>
  <c r="P180" i="2"/>
  <c r="Q180" i="2" s="1"/>
  <c r="N180" i="2"/>
  <c r="O180" i="2" s="1"/>
  <c r="M180" i="2"/>
  <c r="L180" i="2"/>
  <c r="H180" i="2"/>
  <c r="I180" i="2" s="1"/>
  <c r="Z179" i="2"/>
  <c r="AA179" i="2" s="1"/>
  <c r="Y179" i="2"/>
  <c r="X179" i="2"/>
  <c r="W179" i="2"/>
  <c r="V179" i="2"/>
  <c r="T179" i="2"/>
  <c r="U179" i="2" s="1"/>
  <c r="R179" i="2"/>
  <c r="S179" i="2" s="1"/>
  <c r="Q179" i="2"/>
  <c r="P179" i="2"/>
  <c r="O179" i="2"/>
  <c r="N179" i="2"/>
  <c r="L179" i="2"/>
  <c r="M179" i="2" s="1"/>
  <c r="I179" i="2"/>
  <c r="H179" i="2"/>
  <c r="AA178" i="2"/>
  <c r="Z178" i="2"/>
  <c r="X178" i="2"/>
  <c r="Y178" i="2" s="1"/>
  <c r="V178" i="2"/>
  <c r="W178" i="2" s="1"/>
  <c r="U178" i="2"/>
  <c r="T178" i="2"/>
  <c r="J178" i="2" s="1"/>
  <c r="R178" i="2"/>
  <c r="S178" i="2" s="1"/>
  <c r="P178" i="2"/>
  <c r="Q178" i="2" s="1"/>
  <c r="N178" i="2"/>
  <c r="O178" i="2" s="1"/>
  <c r="M178" i="2"/>
  <c r="L178" i="2"/>
  <c r="H178" i="2"/>
  <c r="I178" i="2" s="1"/>
  <c r="Z177" i="2"/>
  <c r="AA177" i="2" s="1"/>
  <c r="Y177" i="2"/>
  <c r="X177" i="2"/>
  <c r="V177" i="2"/>
  <c r="W177" i="2" s="1"/>
  <c r="T177" i="2"/>
  <c r="R177" i="2"/>
  <c r="S177" i="2" s="1"/>
  <c r="Q177" i="2"/>
  <c r="P177" i="2"/>
  <c r="N177" i="2"/>
  <c r="O177" i="2" s="1"/>
  <c r="L177" i="2"/>
  <c r="M177" i="2" s="1"/>
  <c r="I177" i="2"/>
  <c r="H177" i="2"/>
  <c r="AG175" i="2"/>
  <c r="AG171" i="2"/>
  <c r="AG165" i="2"/>
  <c r="AG159" i="2"/>
  <c r="AG155" i="2"/>
  <c r="AA154" i="2"/>
  <c r="Z154" i="2"/>
  <c r="X154" i="2"/>
  <c r="Y154" i="2" s="1"/>
  <c r="W154" i="2"/>
  <c r="V154" i="2"/>
  <c r="U154" i="2"/>
  <c r="T154" i="2"/>
  <c r="J154" i="2" s="1"/>
  <c r="S154" i="2"/>
  <c r="R154" i="2"/>
  <c r="P154" i="2"/>
  <c r="Q154" i="2" s="1"/>
  <c r="N154" i="2"/>
  <c r="O154" i="2" s="1"/>
  <c r="L154" i="2"/>
  <c r="M154" i="2" s="1"/>
  <c r="K154" i="2"/>
  <c r="H154" i="2"/>
  <c r="I154" i="2" s="1"/>
  <c r="Z153" i="2"/>
  <c r="AA153" i="2" s="1"/>
  <c r="X153" i="2"/>
  <c r="Y153" i="2" s="1"/>
  <c r="W153" i="2"/>
  <c r="V153" i="2"/>
  <c r="T153" i="2"/>
  <c r="U153" i="2" s="1"/>
  <c r="R153" i="2"/>
  <c r="S153" i="2" s="1"/>
  <c r="P153" i="2"/>
  <c r="Q153" i="2" s="1"/>
  <c r="O153" i="2"/>
  <c r="N153" i="2"/>
  <c r="L153" i="2"/>
  <c r="M153" i="2" s="1"/>
  <c r="H153" i="2"/>
  <c r="I153" i="2" s="1"/>
  <c r="AA152" i="2"/>
  <c r="Z152" i="2"/>
  <c r="X152" i="2"/>
  <c r="Y152" i="2" s="1"/>
  <c r="V152" i="2"/>
  <c r="W152" i="2" s="1"/>
  <c r="T152" i="2"/>
  <c r="J152" i="2" s="1"/>
  <c r="S152" i="2"/>
  <c r="R152" i="2"/>
  <c r="P152" i="2"/>
  <c r="Q152" i="2" s="1"/>
  <c r="N152" i="2"/>
  <c r="O152" i="2" s="1"/>
  <c r="L152" i="2"/>
  <c r="M152" i="2" s="1"/>
  <c r="H152" i="2"/>
  <c r="I152" i="2" s="1"/>
  <c r="Z151" i="2"/>
  <c r="AA151" i="2" s="1"/>
  <c r="X151" i="2"/>
  <c r="Y151" i="2" s="1"/>
  <c r="W151" i="2"/>
  <c r="V151" i="2"/>
  <c r="T151" i="2"/>
  <c r="U151" i="2" s="1"/>
  <c r="R151" i="2"/>
  <c r="S151" i="2" s="1"/>
  <c r="P151" i="2"/>
  <c r="Q151" i="2" s="1"/>
  <c r="O151" i="2"/>
  <c r="N151" i="2"/>
  <c r="L151" i="2"/>
  <c r="M151" i="2" s="1"/>
  <c r="H151" i="2"/>
  <c r="I151" i="2" s="1"/>
  <c r="AA150" i="2"/>
  <c r="Z150" i="2"/>
  <c r="X150" i="2"/>
  <c r="Y150" i="2" s="1"/>
  <c r="V150" i="2"/>
  <c r="W150" i="2" s="1"/>
  <c r="T150" i="2"/>
  <c r="J150" i="2" s="1"/>
  <c r="S150" i="2"/>
  <c r="R150" i="2"/>
  <c r="P150" i="2"/>
  <c r="Q150" i="2" s="1"/>
  <c r="N150" i="2"/>
  <c r="O150" i="2" s="1"/>
  <c r="L150" i="2"/>
  <c r="M150" i="2" s="1"/>
  <c r="H150" i="2"/>
  <c r="I150" i="2" s="1"/>
  <c r="Z149" i="2"/>
  <c r="AA149" i="2" s="1"/>
  <c r="X149" i="2"/>
  <c r="Y149" i="2" s="1"/>
  <c r="W149" i="2"/>
  <c r="V149" i="2"/>
  <c r="T149" i="2"/>
  <c r="U149" i="2" s="1"/>
  <c r="R149" i="2"/>
  <c r="S149" i="2" s="1"/>
  <c r="P149" i="2"/>
  <c r="Q149" i="2" s="1"/>
  <c r="O149" i="2"/>
  <c r="N149" i="2"/>
  <c r="L149" i="2"/>
  <c r="M149" i="2" s="1"/>
  <c r="H149" i="2"/>
  <c r="I149" i="2" s="1"/>
  <c r="AA148" i="2"/>
  <c r="Z148" i="2"/>
  <c r="X148" i="2"/>
  <c r="Y148" i="2" s="1"/>
  <c r="V148" i="2"/>
  <c r="W148" i="2" s="1"/>
  <c r="T148" i="2"/>
  <c r="J148" i="2" s="1"/>
  <c r="S148" i="2"/>
  <c r="R148" i="2"/>
  <c r="P148" i="2"/>
  <c r="Q148" i="2" s="1"/>
  <c r="N148" i="2"/>
  <c r="O148" i="2" s="1"/>
  <c r="L148" i="2"/>
  <c r="M148" i="2" s="1"/>
  <c r="H148" i="2"/>
  <c r="I148" i="2" s="1"/>
  <c r="AG146" i="2"/>
  <c r="AG143" i="2"/>
  <c r="AG138" i="2"/>
  <c r="AG133" i="2"/>
  <c r="AG130" i="2"/>
  <c r="Z129" i="2"/>
  <c r="AA129" i="2" s="1"/>
  <c r="AA128" i="2" s="1"/>
  <c r="Y129" i="2"/>
  <c r="X129" i="2"/>
  <c r="W129" i="2"/>
  <c r="W128" i="2" s="1"/>
  <c r="V129" i="2"/>
  <c r="U129" i="2"/>
  <c r="T129" i="2"/>
  <c r="R129" i="2"/>
  <c r="S129" i="2" s="1"/>
  <c r="Q129" i="2"/>
  <c r="P129" i="2"/>
  <c r="O129" i="2"/>
  <c r="O128" i="2" s="1"/>
  <c r="N129" i="2"/>
  <c r="M129" i="2"/>
  <c r="L129" i="2"/>
  <c r="J129" i="2"/>
  <c r="I129" i="2"/>
  <c r="H129" i="2"/>
  <c r="AG128" i="2"/>
  <c r="Y128" i="2"/>
  <c r="U128" i="2"/>
  <c r="S128" i="2"/>
  <c r="Q128" i="2"/>
  <c r="M128" i="2"/>
  <c r="I128" i="2"/>
  <c r="Z127" i="2"/>
  <c r="AA127" i="2" s="1"/>
  <c r="Y127" i="2"/>
  <c r="X127" i="2"/>
  <c r="V127" i="2"/>
  <c r="W127" i="2" s="1"/>
  <c r="T127" i="2"/>
  <c r="U127" i="2" s="1"/>
  <c r="R127" i="2"/>
  <c r="S127" i="2" s="1"/>
  <c r="Q127" i="2"/>
  <c r="P127" i="2"/>
  <c r="N127" i="2"/>
  <c r="O127" i="2" s="1"/>
  <c r="L127" i="2"/>
  <c r="M127" i="2" s="1"/>
  <c r="I127" i="2"/>
  <c r="H127" i="2"/>
  <c r="Z126" i="2"/>
  <c r="AA126" i="2" s="1"/>
  <c r="X126" i="2"/>
  <c r="Y126" i="2" s="1"/>
  <c r="V126" i="2"/>
  <c r="W126" i="2" s="1"/>
  <c r="U126" i="2"/>
  <c r="T126" i="2"/>
  <c r="R126" i="2"/>
  <c r="S126" i="2" s="1"/>
  <c r="P126" i="2"/>
  <c r="Q126" i="2" s="1"/>
  <c r="N126" i="2"/>
  <c r="O126" i="2" s="1"/>
  <c r="M126" i="2"/>
  <c r="L126" i="2"/>
  <c r="J126" i="2"/>
  <c r="H126" i="2"/>
  <c r="I126" i="2" s="1"/>
  <c r="Z125" i="2"/>
  <c r="AA125" i="2" s="1"/>
  <c r="Y125" i="2"/>
  <c r="X125" i="2"/>
  <c r="V125" i="2"/>
  <c r="W125" i="2" s="1"/>
  <c r="T125" i="2"/>
  <c r="U125" i="2" s="1"/>
  <c r="R125" i="2"/>
  <c r="S125" i="2" s="1"/>
  <c r="Q125" i="2"/>
  <c r="P125" i="2"/>
  <c r="N125" i="2"/>
  <c r="O125" i="2" s="1"/>
  <c r="L125" i="2"/>
  <c r="M125" i="2" s="1"/>
  <c r="J125" i="2"/>
  <c r="I125" i="2"/>
  <c r="H125" i="2"/>
  <c r="Z124" i="2"/>
  <c r="AA124" i="2" s="1"/>
  <c r="X124" i="2"/>
  <c r="Y124" i="2" s="1"/>
  <c r="V124" i="2"/>
  <c r="W124" i="2" s="1"/>
  <c r="U124" i="2"/>
  <c r="T124" i="2"/>
  <c r="R124" i="2"/>
  <c r="S124" i="2" s="1"/>
  <c r="P124" i="2"/>
  <c r="Q124" i="2" s="1"/>
  <c r="N124" i="2"/>
  <c r="J124" i="2" s="1"/>
  <c r="M124" i="2"/>
  <c r="L124" i="2"/>
  <c r="H124" i="2"/>
  <c r="I124" i="2" s="1"/>
  <c r="Z123" i="2"/>
  <c r="AA123" i="2" s="1"/>
  <c r="Y123" i="2"/>
  <c r="X123" i="2"/>
  <c r="V123" i="2"/>
  <c r="W123" i="2" s="1"/>
  <c r="T123" i="2"/>
  <c r="U123" i="2" s="1"/>
  <c r="R123" i="2"/>
  <c r="S123" i="2" s="1"/>
  <c r="Q123" i="2"/>
  <c r="P123" i="2"/>
  <c r="N123" i="2"/>
  <c r="O123" i="2" s="1"/>
  <c r="L123" i="2"/>
  <c r="M123" i="2" s="1"/>
  <c r="J123" i="2"/>
  <c r="I123" i="2"/>
  <c r="H123" i="2"/>
  <c r="Z122" i="2"/>
  <c r="AA122" i="2" s="1"/>
  <c r="X122" i="2"/>
  <c r="Y122" i="2" s="1"/>
  <c r="V122" i="2"/>
  <c r="W122" i="2" s="1"/>
  <c r="U122" i="2"/>
  <c r="T122" i="2"/>
  <c r="R122" i="2"/>
  <c r="S122" i="2" s="1"/>
  <c r="P122" i="2"/>
  <c r="Q122" i="2" s="1"/>
  <c r="N122" i="2"/>
  <c r="J122" i="2" s="1"/>
  <c r="M122" i="2"/>
  <c r="L122" i="2"/>
  <c r="H122" i="2"/>
  <c r="I122" i="2" s="1"/>
  <c r="Z121" i="2"/>
  <c r="AA121" i="2" s="1"/>
  <c r="Y121" i="2"/>
  <c r="X121" i="2"/>
  <c r="V121" i="2"/>
  <c r="W121" i="2" s="1"/>
  <c r="T121" i="2"/>
  <c r="U121" i="2" s="1"/>
  <c r="R121" i="2"/>
  <c r="S121" i="2" s="1"/>
  <c r="Q121" i="2"/>
  <c r="P121" i="2"/>
  <c r="N121" i="2"/>
  <c r="O121" i="2" s="1"/>
  <c r="L121" i="2"/>
  <c r="M121" i="2" s="1"/>
  <c r="J121" i="2"/>
  <c r="I121" i="2"/>
  <c r="H121" i="2"/>
  <c r="AG119" i="2"/>
  <c r="AA118" i="2"/>
  <c r="AA117" i="2" s="1"/>
  <c r="Z118" i="2"/>
  <c r="Y118" i="2"/>
  <c r="X118" i="2"/>
  <c r="W118" i="2"/>
  <c r="V118" i="2"/>
  <c r="T118" i="2"/>
  <c r="S118" i="2"/>
  <c r="S117" i="2" s="1"/>
  <c r="R118" i="2"/>
  <c r="Q118" i="2"/>
  <c r="P118" i="2"/>
  <c r="O118" i="2"/>
  <c r="O117" i="2" s="1"/>
  <c r="N118" i="2"/>
  <c r="L118" i="2"/>
  <c r="M118" i="2" s="1"/>
  <c r="M117" i="2" s="1"/>
  <c r="I118" i="2"/>
  <c r="H118" i="2"/>
  <c r="AG117" i="2"/>
  <c r="Y117" i="2"/>
  <c r="W117" i="2"/>
  <c r="Q117" i="2"/>
  <c r="I117" i="2"/>
  <c r="AA116" i="2"/>
  <c r="AA115" i="2" s="1"/>
  <c r="Z116" i="2"/>
  <c r="X116" i="2"/>
  <c r="Y116" i="2" s="1"/>
  <c r="Y115" i="2" s="1"/>
  <c r="V116" i="2"/>
  <c r="W116" i="2" s="1"/>
  <c r="W115" i="2" s="1"/>
  <c r="T116" i="2"/>
  <c r="J116" i="2" s="1"/>
  <c r="S116" i="2"/>
  <c r="S115" i="2" s="1"/>
  <c r="R116" i="2"/>
  <c r="P116" i="2"/>
  <c r="Q116" i="2" s="1"/>
  <c r="Q115" i="2" s="1"/>
  <c r="N116" i="2"/>
  <c r="O116" i="2" s="1"/>
  <c r="O115" i="2" s="1"/>
  <c r="L116" i="2"/>
  <c r="M116" i="2" s="1"/>
  <c r="M115" i="2" s="1"/>
  <c r="H116" i="2"/>
  <c r="I116" i="2" s="1"/>
  <c r="I115" i="2" s="1"/>
  <c r="AG115" i="2"/>
  <c r="Z114" i="2"/>
  <c r="AA114" i="2" s="1"/>
  <c r="AA113" i="2" s="1"/>
  <c r="Y114" i="2"/>
  <c r="X114" i="2"/>
  <c r="W114" i="2"/>
  <c r="W113" i="2" s="1"/>
  <c r="V114" i="2"/>
  <c r="U114" i="2"/>
  <c r="T114" i="2"/>
  <c r="R114" i="2"/>
  <c r="S114" i="2" s="1"/>
  <c r="K114" i="2" s="1"/>
  <c r="K113" i="2" s="1"/>
  <c r="Q114" i="2"/>
  <c r="P114" i="2"/>
  <c r="O114" i="2"/>
  <c r="O113" i="2" s="1"/>
  <c r="N114" i="2"/>
  <c r="M114" i="2"/>
  <c r="L114" i="2"/>
  <c r="I114" i="2"/>
  <c r="H114" i="2"/>
  <c r="AG113" i="2"/>
  <c r="Y113" i="2"/>
  <c r="U113" i="2"/>
  <c r="Q113" i="2"/>
  <c r="M113" i="2"/>
  <c r="I113" i="2"/>
  <c r="Z112" i="2"/>
  <c r="AA112" i="2" s="1"/>
  <c r="Y112" i="2"/>
  <c r="X112" i="2"/>
  <c r="V112" i="2"/>
  <c r="W112" i="2" s="1"/>
  <c r="T112" i="2"/>
  <c r="U112" i="2" s="1"/>
  <c r="R112" i="2"/>
  <c r="S112" i="2" s="1"/>
  <c r="Q112" i="2"/>
  <c r="P112" i="2"/>
  <c r="N112" i="2"/>
  <c r="O112" i="2" s="1"/>
  <c r="L112" i="2"/>
  <c r="M112" i="2" s="1"/>
  <c r="J112" i="2"/>
  <c r="I112" i="2"/>
  <c r="H112" i="2"/>
  <c r="Z111" i="2"/>
  <c r="AA111" i="2" s="1"/>
  <c r="X111" i="2"/>
  <c r="Y111" i="2" s="1"/>
  <c r="V111" i="2"/>
  <c r="W111" i="2" s="1"/>
  <c r="U111" i="2"/>
  <c r="T111" i="2"/>
  <c r="R111" i="2"/>
  <c r="S111" i="2" s="1"/>
  <c r="P111" i="2"/>
  <c r="Q111" i="2" s="1"/>
  <c r="N111" i="2"/>
  <c r="J111" i="2" s="1"/>
  <c r="M111" i="2"/>
  <c r="L111" i="2"/>
  <c r="H111" i="2"/>
  <c r="I111" i="2" s="1"/>
  <c r="Z110" i="2"/>
  <c r="AA110" i="2" s="1"/>
  <c r="Y110" i="2"/>
  <c r="X110" i="2"/>
  <c r="V110" i="2"/>
  <c r="W110" i="2" s="1"/>
  <c r="T110" i="2"/>
  <c r="U110" i="2" s="1"/>
  <c r="R110" i="2"/>
  <c r="S110" i="2" s="1"/>
  <c r="Q110" i="2"/>
  <c r="P110" i="2"/>
  <c r="N110" i="2"/>
  <c r="O110" i="2" s="1"/>
  <c r="L110" i="2"/>
  <c r="M110" i="2" s="1"/>
  <c r="J110" i="2"/>
  <c r="I110" i="2"/>
  <c r="H110" i="2"/>
  <c r="Z109" i="2"/>
  <c r="AA109" i="2" s="1"/>
  <c r="X109" i="2"/>
  <c r="Y109" i="2" s="1"/>
  <c r="V109" i="2"/>
  <c r="W109" i="2" s="1"/>
  <c r="U109" i="2"/>
  <c r="T109" i="2"/>
  <c r="R109" i="2"/>
  <c r="S109" i="2" s="1"/>
  <c r="P109" i="2"/>
  <c r="N109" i="2"/>
  <c r="O109" i="2" s="1"/>
  <c r="M109" i="2"/>
  <c r="L109" i="2"/>
  <c r="H109" i="2"/>
  <c r="I109" i="2" s="1"/>
  <c r="Z108" i="2"/>
  <c r="AA108" i="2" s="1"/>
  <c r="X108" i="2"/>
  <c r="Y108" i="2" s="1"/>
  <c r="V108" i="2"/>
  <c r="W108" i="2" s="1"/>
  <c r="T108" i="2"/>
  <c r="U108" i="2" s="1"/>
  <c r="R108" i="2"/>
  <c r="S108" i="2" s="1"/>
  <c r="Q108" i="2"/>
  <c r="P108" i="2"/>
  <c r="N108" i="2"/>
  <c r="O108" i="2" s="1"/>
  <c r="L108" i="2"/>
  <c r="M108" i="2" s="1"/>
  <c r="J108" i="2"/>
  <c r="H108" i="2"/>
  <c r="I108" i="2" s="1"/>
  <c r="Z107" i="2"/>
  <c r="AA107" i="2" s="1"/>
  <c r="X107" i="2"/>
  <c r="Y107" i="2" s="1"/>
  <c r="V107" i="2"/>
  <c r="W107" i="2" s="1"/>
  <c r="T107" i="2"/>
  <c r="R107" i="2"/>
  <c r="S107" i="2" s="1"/>
  <c r="P107" i="2"/>
  <c r="Q107" i="2" s="1"/>
  <c r="N107" i="2"/>
  <c r="O107" i="2" s="1"/>
  <c r="L107" i="2"/>
  <c r="M107" i="2" s="1"/>
  <c r="H107" i="2"/>
  <c r="I107" i="2" s="1"/>
  <c r="Z106" i="2"/>
  <c r="AA106" i="2" s="1"/>
  <c r="Y106" i="2"/>
  <c r="X106" i="2"/>
  <c r="V106" i="2"/>
  <c r="W106" i="2" s="1"/>
  <c r="T106" i="2"/>
  <c r="U106" i="2" s="1"/>
  <c r="R106" i="2"/>
  <c r="S106" i="2" s="1"/>
  <c r="P106" i="2"/>
  <c r="Q106" i="2" s="1"/>
  <c r="N106" i="2"/>
  <c r="O106" i="2" s="1"/>
  <c r="L106" i="2"/>
  <c r="M106" i="2" s="1"/>
  <c r="I106" i="2"/>
  <c r="H106" i="2"/>
  <c r="AG104" i="2"/>
  <c r="AA103" i="2"/>
  <c r="Z103" i="2"/>
  <c r="Y103" i="2"/>
  <c r="X103" i="2"/>
  <c r="W103" i="2"/>
  <c r="V103" i="2"/>
  <c r="T103" i="2"/>
  <c r="S103" i="2"/>
  <c r="R103" i="2"/>
  <c r="Q103" i="2"/>
  <c r="P103" i="2"/>
  <c r="O103" i="2"/>
  <c r="N103" i="2"/>
  <c r="L103" i="2"/>
  <c r="M103" i="2" s="1"/>
  <c r="I103" i="2"/>
  <c r="H103" i="2"/>
  <c r="AA102" i="2"/>
  <c r="Z102" i="2"/>
  <c r="X102" i="2"/>
  <c r="Y102" i="2" s="1"/>
  <c r="W102" i="2"/>
  <c r="V102" i="2"/>
  <c r="U102" i="2"/>
  <c r="T102" i="2"/>
  <c r="S102" i="2"/>
  <c r="R102" i="2"/>
  <c r="P102" i="2"/>
  <c r="Q102" i="2" s="1"/>
  <c r="O102" i="2"/>
  <c r="N102" i="2"/>
  <c r="M102" i="2"/>
  <c r="L102" i="2"/>
  <c r="I102" i="2"/>
  <c r="H102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I101" i="2"/>
  <c r="H101" i="2"/>
  <c r="AA100" i="2"/>
  <c r="Z100" i="2"/>
  <c r="X100" i="2"/>
  <c r="Y100" i="2" s="1"/>
  <c r="W100" i="2"/>
  <c r="V100" i="2"/>
  <c r="U100" i="2"/>
  <c r="K100" i="2" s="1"/>
  <c r="T100" i="2"/>
  <c r="J100" i="2" s="1"/>
  <c r="S100" i="2"/>
  <c r="R100" i="2"/>
  <c r="P100" i="2"/>
  <c r="Q100" i="2" s="1"/>
  <c r="O100" i="2"/>
  <c r="N100" i="2"/>
  <c r="M100" i="2"/>
  <c r="L100" i="2"/>
  <c r="I100" i="2"/>
  <c r="H100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K99" i="2" s="1"/>
  <c r="N99" i="2"/>
  <c r="M99" i="2"/>
  <c r="L99" i="2"/>
  <c r="I99" i="2"/>
  <c r="H99" i="2"/>
  <c r="AA98" i="2"/>
  <c r="Z98" i="2"/>
  <c r="X98" i="2"/>
  <c r="Y98" i="2" s="1"/>
  <c r="W98" i="2"/>
  <c r="V98" i="2"/>
  <c r="U98" i="2"/>
  <c r="T98" i="2"/>
  <c r="S98" i="2"/>
  <c r="R98" i="2"/>
  <c r="P98" i="2"/>
  <c r="Q98" i="2" s="1"/>
  <c r="O98" i="2"/>
  <c r="N98" i="2"/>
  <c r="M98" i="2"/>
  <c r="L98" i="2"/>
  <c r="I98" i="2"/>
  <c r="H98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I97" i="2"/>
  <c r="H97" i="2"/>
  <c r="AG95" i="2"/>
  <c r="Z94" i="2"/>
  <c r="AA94" i="2" s="1"/>
  <c r="X94" i="2"/>
  <c r="Y94" i="2" s="1"/>
  <c r="V94" i="2"/>
  <c r="W94" i="2" s="1"/>
  <c r="T94" i="2"/>
  <c r="U94" i="2" s="1"/>
  <c r="R94" i="2"/>
  <c r="S94" i="2" s="1"/>
  <c r="P94" i="2"/>
  <c r="Q94" i="2" s="1"/>
  <c r="O94" i="2"/>
  <c r="N94" i="2"/>
  <c r="L94" i="2"/>
  <c r="M94" i="2" s="1"/>
  <c r="H94" i="2"/>
  <c r="I94" i="2" s="1"/>
  <c r="Z93" i="2"/>
  <c r="AA93" i="2" s="1"/>
  <c r="X93" i="2"/>
  <c r="Y93" i="2" s="1"/>
  <c r="V93" i="2"/>
  <c r="W93" i="2" s="1"/>
  <c r="T93" i="2"/>
  <c r="U93" i="2" s="1"/>
  <c r="S93" i="2"/>
  <c r="R93" i="2"/>
  <c r="P93" i="2"/>
  <c r="Q93" i="2" s="1"/>
  <c r="N93" i="2"/>
  <c r="O93" i="2" s="1"/>
  <c r="L93" i="2"/>
  <c r="M93" i="2" s="1"/>
  <c r="J93" i="2"/>
  <c r="H93" i="2"/>
  <c r="I93" i="2" s="1"/>
  <c r="Z92" i="2"/>
  <c r="AA92" i="2" s="1"/>
  <c r="X92" i="2"/>
  <c r="Y92" i="2" s="1"/>
  <c r="W92" i="2"/>
  <c r="V92" i="2"/>
  <c r="T92" i="2"/>
  <c r="U92" i="2" s="1"/>
  <c r="R92" i="2"/>
  <c r="S92" i="2" s="1"/>
  <c r="P92" i="2"/>
  <c r="N92" i="2"/>
  <c r="O92" i="2" s="1"/>
  <c r="L92" i="2"/>
  <c r="M92" i="2" s="1"/>
  <c r="H92" i="2"/>
  <c r="I92" i="2" s="1"/>
  <c r="Z91" i="2"/>
  <c r="AA91" i="2" s="1"/>
  <c r="X91" i="2"/>
  <c r="Y91" i="2" s="1"/>
  <c r="V91" i="2"/>
  <c r="W91" i="2" s="1"/>
  <c r="T91" i="2"/>
  <c r="U91" i="2" s="1"/>
  <c r="R91" i="2"/>
  <c r="S91" i="2" s="1"/>
  <c r="P91" i="2"/>
  <c r="Q91" i="2" s="1"/>
  <c r="N91" i="2"/>
  <c r="O91" i="2" s="1"/>
  <c r="L91" i="2"/>
  <c r="M91" i="2" s="1"/>
  <c r="K91" i="2"/>
  <c r="H91" i="2"/>
  <c r="I91" i="2" s="1"/>
  <c r="Z90" i="2"/>
  <c r="AA90" i="2" s="1"/>
  <c r="X90" i="2"/>
  <c r="Y90" i="2" s="1"/>
  <c r="V90" i="2"/>
  <c r="W90" i="2" s="1"/>
  <c r="T90" i="2"/>
  <c r="U90" i="2" s="1"/>
  <c r="R90" i="2"/>
  <c r="S90" i="2" s="1"/>
  <c r="P90" i="2"/>
  <c r="Q90" i="2" s="1"/>
  <c r="O90" i="2"/>
  <c r="N90" i="2"/>
  <c r="L90" i="2"/>
  <c r="M90" i="2" s="1"/>
  <c r="H90" i="2"/>
  <c r="I90" i="2" s="1"/>
  <c r="Z89" i="2"/>
  <c r="AA89" i="2" s="1"/>
  <c r="X89" i="2"/>
  <c r="Y89" i="2" s="1"/>
  <c r="V89" i="2"/>
  <c r="W89" i="2" s="1"/>
  <c r="T89" i="2"/>
  <c r="U89" i="2" s="1"/>
  <c r="S89" i="2"/>
  <c r="R89" i="2"/>
  <c r="P89" i="2"/>
  <c r="Q89" i="2" s="1"/>
  <c r="N89" i="2"/>
  <c r="O89" i="2" s="1"/>
  <c r="L89" i="2"/>
  <c r="M89" i="2" s="1"/>
  <c r="H89" i="2"/>
  <c r="I89" i="2" s="1"/>
  <c r="Z88" i="2"/>
  <c r="AA88" i="2" s="1"/>
  <c r="X88" i="2"/>
  <c r="Y88" i="2" s="1"/>
  <c r="V88" i="2"/>
  <c r="W88" i="2" s="1"/>
  <c r="T88" i="2"/>
  <c r="R88" i="2"/>
  <c r="S88" i="2" s="1"/>
  <c r="P88" i="2"/>
  <c r="Q88" i="2" s="1"/>
  <c r="N88" i="2"/>
  <c r="O88" i="2" s="1"/>
  <c r="L88" i="2"/>
  <c r="M88" i="2" s="1"/>
  <c r="H88" i="2"/>
  <c r="I88" i="2" s="1"/>
  <c r="AG86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K85" i="2" s="1"/>
  <c r="N85" i="2"/>
  <c r="M85" i="2"/>
  <c r="L85" i="2"/>
  <c r="J85" i="2"/>
  <c r="I85" i="2"/>
  <c r="H85" i="2"/>
  <c r="AG83" i="2"/>
  <c r="Z82" i="2"/>
  <c r="AA82" i="2" s="1"/>
  <c r="X82" i="2"/>
  <c r="Y82" i="2" s="1"/>
  <c r="Y81" i="2" s="1"/>
  <c r="V82" i="2"/>
  <c r="W82" i="2" s="1"/>
  <c r="U82" i="2"/>
  <c r="T82" i="2"/>
  <c r="R82" i="2"/>
  <c r="S82" i="2" s="1"/>
  <c r="S81" i="2" s="1"/>
  <c r="P82" i="2"/>
  <c r="N82" i="2"/>
  <c r="O82" i="2" s="1"/>
  <c r="M82" i="2"/>
  <c r="M81" i="2" s="1"/>
  <c r="L82" i="2"/>
  <c r="H82" i="2"/>
  <c r="I82" i="2" s="1"/>
  <c r="I81" i="2" s="1"/>
  <c r="AG81" i="2"/>
  <c r="AA81" i="2"/>
  <c r="W81" i="2"/>
  <c r="O81" i="2"/>
  <c r="AA80" i="2"/>
  <c r="Z80" i="2"/>
  <c r="Y80" i="2"/>
  <c r="X80" i="2"/>
  <c r="W80" i="2"/>
  <c r="V80" i="2"/>
  <c r="T80" i="2"/>
  <c r="S80" i="2"/>
  <c r="R80" i="2"/>
  <c r="Q80" i="2"/>
  <c r="P80" i="2"/>
  <c r="O80" i="2"/>
  <c r="N80" i="2"/>
  <c r="L80" i="2"/>
  <c r="M80" i="2" s="1"/>
  <c r="H80" i="2"/>
  <c r="I80" i="2" s="1"/>
  <c r="AA79" i="2"/>
  <c r="Z79" i="2"/>
  <c r="X79" i="2"/>
  <c r="Y79" i="2" s="1"/>
  <c r="W79" i="2"/>
  <c r="V79" i="2"/>
  <c r="T79" i="2"/>
  <c r="S79" i="2"/>
  <c r="R79" i="2"/>
  <c r="P79" i="2"/>
  <c r="Q79" i="2" s="1"/>
  <c r="O79" i="2"/>
  <c r="N79" i="2"/>
  <c r="L79" i="2"/>
  <c r="M79" i="2" s="1"/>
  <c r="I79" i="2"/>
  <c r="H79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H78" i="2"/>
  <c r="I78" i="2" s="1"/>
  <c r="AA77" i="2"/>
  <c r="Z77" i="2"/>
  <c r="X77" i="2"/>
  <c r="Y77" i="2" s="1"/>
  <c r="W77" i="2"/>
  <c r="V77" i="2"/>
  <c r="T77" i="2"/>
  <c r="S77" i="2"/>
  <c r="R77" i="2"/>
  <c r="P77" i="2"/>
  <c r="Q77" i="2" s="1"/>
  <c r="O77" i="2"/>
  <c r="N77" i="2"/>
  <c r="L77" i="2"/>
  <c r="M77" i="2" s="1"/>
  <c r="I77" i="2"/>
  <c r="H77" i="2"/>
  <c r="AA76" i="2"/>
  <c r="Z76" i="2"/>
  <c r="X76" i="2"/>
  <c r="Y76" i="2" s="1"/>
  <c r="W76" i="2"/>
  <c r="V76" i="2"/>
  <c r="U76" i="2"/>
  <c r="T76" i="2"/>
  <c r="S76" i="2"/>
  <c r="R76" i="2"/>
  <c r="P76" i="2"/>
  <c r="Q76" i="2" s="1"/>
  <c r="O76" i="2"/>
  <c r="K76" i="2" s="1"/>
  <c r="N76" i="2"/>
  <c r="M76" i="2"/>
  <c r="L76" i="2"/>
  <c r="H76" i="2"/>
  <c r="I76" i="2" s="1"/>
  <c r="AG74" i="2"/>
  <c r="AG70" i="2"/>
  <c r="AG67" i="2"/>
  <c r="AG62" i="2"/>
  <c r="AG55" i="2"/>
  <c r="AG48" i="2"/>
  <c r="Z44" i="2"/>
  <c r="AA44" i="2" s="1"/>
  <c r="X44" i="2"/>
  <c r="Y44" i="2" s="1"/>
  <c r="W44" i="2"/>
  <c r="V44" i="2"/>
  <c r="T44" i="2"/>
  <c r="U44" i="2" s="1"/>
  <c r="R44" i="2"/>
  <c r="S44" i="2" s="1"/>
  <c r="P44" i="2"/>
  <c r="Q44" i="2" s="1"/>
  <c r="O44" i="2"/>
  <c r="N44" i="2"/>
  <c r="L44" i="2"/>
  <c r="M44" i="2" s="1"/>
  <c r="H44" i="2"/>
  <c r="I44" i="2" s="1"/>
  <c r="AA43" i="2"/>
  <c r="Z43" i="2"/>
  <c r="X43" i="2"/>
  <c r="Y43" i="2" s="1"/>
  <c r="V43" i="2"/>
  <c r="W43" i="2" s="1"/>
  <c r="T43" i="2"/>
  <c r="J43" i="2" s="1"/>
  <c r="R43" i="2"/>
  <c r="S43" i="2" s="1"/>
  <c r="P43" i="2"/>
  <c r="Q43" i="2" s="1"/>
  <c r="N43" i="2"/>
  <c r="O43" i="2" s="1"/>
  <c r="L43" i="2"/>
  <c r="M43" i="2" s="1"/>
  <c r="H43" i="2"/>
  <c r="I43" i="2" s="1"/>
  <c r="Z42" i="2"/>
  <c r="AA42" i="2" s="1"/>
  <c r="X42" i="2"/>
  <c r="Y42" i="2" s="1"/>
  <c r="V42" i="2"/>
  <c r="W42" i="2" s="1"/>
  <c r="T42" i="2"/>
  <c r="U42" i="2" s="1"/>
  <c r="R42" i="2"/>
  <c r="S42" i="2" s="1"/>
  <c r="P42" i="2"/>
  <c r="Q42" i="2" s="1"/>
  <c r="N42" i="2"/>
  <c r="O42" i="2" s="1"/>
  <c r="L42" i="2"/>
  <c r="M42" i="2" s="1"/>
  <c r="H42" i="2"/>
  <c r="I42" i="2" s="1"/>
  <c r="Z41" i="2"/>
  <c r="AA41" i="2" s="1"/>
  <c r="X41" i="2"/>
  <c r="Y41" i="2" s="1"/>
  <c r="V41" i="2"/>
  <c r="W41" i="2" s="1"/>
  <c r="T41" i="2"/>
  <c r="J41" i="2" s="1"/>
  <c r="R41" i="2"/>
  <c r="S41" i="2" s="1"/>
  <c r="P41" i="2"/>
  <c r="Q41" i="2" s="1"/>
  <c r="N41" i="2"/>
  <c r="O41" i="2" s="1"/>
  <c r="L41" i="2"/>
  <c r="M41" i="2" s="1"/>
  <c r="H41" i="2"/>
  <c r="I41" i="2" s="1"/>
  <c r="Z40" i="2"/>
  <c r="AA40" i="2" s="1"/>
  <c r="X40" i="2"/>
  <c r="Y40" i="2" s="1"/>
  <c r="V40" i="2"/>
  <c r="W40" i="2" s="1"/>
  <c r="T40" i="2"/>
  <c r="U40" i="2" s="1"/>
  <c r="R40" i="2"/>
  <c r="S40" i="2" s="1"/>
  <c r="P40" i="2"/>
  <c r="Q40" i="2" s="1"/>
  <c r="N40" i="2"/>
  <c r="O40" i="2" s="1"/>
  <c r="L40" i="2"/>
  <c r="M40" i="2" s="1"/>
  <c r="H40" i="2"/>
  <c r="I40" i="2" s="1"/>
  <c r="Z39" i="2"/>
  <c r="AA39" i="2" s="1"/>
  <c r="X39" i="2"/>
  <c r="Y39" i="2" s="1"/>
  <c r="V39" i="2"/>
  <c r="W39" i="2" s="1"/>
  <c r="T39" i="2"/>
  <c r="J39" i="2" s="1"/>
  <c r="R39" i="2"/>
  <c r="S39" i="2" s="1"/>
  <c r="P39" i="2"/>
  <c r="Q39" i="2" s="1"/>
  <c r="N39" i="2"/>
  <c r="O39" i="2" s="1"/>
  <c r="L39" i="2"/>
  <c r="M39" i="2" s="1"/>
  <c r="H39" i="2"/>
  <c r="I39" i="2" s="1"/>
  <c r="Z38" i="2"/>
  <c r="AA38" i="2" s="1"/>
  <c r="X38" i="2"/>
  <c r="Y38" i="2" s="1"/>
  <c r="V38" i="2"/>
  <c r="W38" i="2" s="1"/>
  <c r="T38" i="2"/>
  <c r="U38" i="2" s="1"/>
  <c r="R38" i="2"/>
  <c r="S38" i="2" s="1"/>
  <c r="P38" i="2"/>
  <c r="Q38" i="2" s="1"/>
  <c r="N38" i="2"/>
  <c r="O38" i="2" s="1"/>
  <c r="L38" i="2"/>
  <c r="M38" i="2" s="1"/>
  <c r="H38" i="2"/>
  <c r="I38" i="2" s="1"/>
  <c r="Z37" i="2"/>
  <c r="AA37" i="2" s="1"/>
  <c r="X37" i="2"/>
  <c r="Y37" i="2" s="1"/>
  <c r="V37" i="2"/>
  <c r="W37" i="2" s="1"/>
  <c r="T37" i="2"/>
  <c r="J37" i="2" s="1"/>
  <c r="R37" i="2"/>
  <c r="S37" i="2" s="1"/>
  <c r="P37" i="2"/>
  <c r="Q37" i="2" s="1"/>
  <c r="N37" i="2"/>
  <c r="O37" i="2" s="1"/>
  <c r="L37" i="2"/>
  <c r="M37" i="2" s="1"/>
  <c r="H37" i="2"/>
  <c r="I37" i="2" s="1"/>
  <c r="AG33" i="2"/>
  <c r="AG30" i="2"/>
  <c r="Z29" i="2"/>
  <c r="AA29" i="2" s="1"/>
  <c r="X29" i="2"/>
  <c r="Y29" i="2" s="1"/>
  <c r="V29" i="2"/>
  <c r="W29" i="2" s="1"/>
  <c r="T29" i="2"/>
  <c r="U29" i="2" s="1"/>
  <c r="K29" i="2" s="1"/>
  <c r="R29" i="2"/>
  <c r="S29" i="2" s="1"/>
  <c r="P29" i="2"/>
  <c r="Q29" i="2" s="1"/>
  <c r="N29" i="2"/>
  <c r="O29" i="2" s="1"/>
  <c r="L29" i="2"/>
  <c r="M29" i="2" s="1"/>
  <c r="J29" i="2"/>
  <c r="H29" i="2"/>
  <c r="I29" i="2" s="1"/>
  <c r="Z28" i="2"/>
  <c r="AA28" i="2" s="1"/>
  <c r="X28" i="2"/>
  <c r="Y28" i="2" s="1"/>
  <c r="V28" i="2"/>
  <c r="W28" i="2" s="1"/>
  <c r="T28" i="2"/>
  <c r="U28" i="2" s="1"/>
  <c r="R28" i="2"/>
  <c r="S28" i="2" s="1"/>
  <c r="P28" i="2"/>
  <c r="Q28" i="2" s="1"/>
  <c r="N28" i="2"/>
  <c r="L28" i="2"/>
  <c r="M28" i="2" s="1"/>
  <c r="H28" i="2"/>
  <c r="I28" i="2" s="1"/>
  <c r="Z27" i="2"/>
  <c r="AA27" i="2" s="1"/>
  <c r="X27" i="2"/>
  <c r="Y27" i="2" s="1"/>
  <c r="V27" i="2"/>
  <c r="W27" i="2" s="1"/>
  <c r="T27" i="2"/>
  <c r="U27" i="2" s="1"/>
  <c r="R27" i="2"/>
  <c r="S27" i="2" s="1"/>
  <c r="P27" i="2"/>
  <c r="Q27" i="2" s="1"/>
  <c r="N27" i="2"/>
  <c r="O27" i="2" s="1"/>
  <c r="L27" i="2"/>
  <c r="M27" i="2" s="1"/>
  <c r="J27" i="2"/>
  <c r="H27" i="2"/>
  <c r="I27" i="2" s="1"/>
  <c r="Z26" i="2"/>
  <c r="AA26" i="2" s="1"/>
  <c r="X26" i="2"/>
  <c r="Y26" i="2" s="1"/>
  <c r="V26" i="2"/>
  <c r="W26" i="2" s="1"/>
  <c r="T26" i="2"/>
  <c r="U26" i="2" s="1"/>
  <c r="R26" i="2"/>
  <c r="S26" i="2" s="1"/>
  <c r="P26" i="2"/>
  <c r="Q26" i="2" s="1"/>
  <c r="N26" i="2"/>
  <c r="L26" i="2"/>
  <c r="M26" i="2" s="1"/>
  <c r="H26" i="2"/>
  <c r="I26" i="2" s="1"/>
  <c r="AG22" i="2"/>
  <c r="AG20" i="2"/>
  <c r="Z19" i="2"/>
  <c r="AA19" i="2" s="1"/>
  <c r="X19" i="2"/>
  <c r="Y19" i="2" s="1"/>
  <c r="V19" i="2"/>
  <c r="W19" i="2" s="1"/>
  <c r="W17" i="2" s="1"/>
  <c r="T19" i="2"/>
  <c r="U19" i="2" s="1"/>
  <c r="R19" i="2"/>
  <c r="S19" i="2" s="1"/>
  <c r="P19" i="2"/>
  <c r="Q19" i="2" s="1"/>
  <c r="N19" i="2"/>
  <c r="O19" i="2" s="1"/>
  <c r="L19" i="2"/>
  <c r="M19" i="2" s="1"/>
  <c r="H19" i="2"/>
  <c r="I19" i="2" s="1"/>
  <c r="Z18" i="2"/>
  <c r="AA18" i="2" s="1"/>
  <c r="X18" i="2"/>
  <c r="Y18" i="2" s="1"/>
  <c r="Y17" i="2" s="1"/>
  <c r="V18" i="2"/>
  <c r="W18" i="2" s="1"/>
  <c r="T18" i="2"/>
  <c r="R18" i="2"/>
  <c r="S18" i="2" s="1"/>
  <c r="P18" i="2"/>
  <c r="Q18" i="2" s="1"/>
  <c r="Q17" i="2" s="1"/>
  <c r="N18" i="2"/>
  <c r="O18" i="2" s="1"/>
  <c r="L18" i="2"/>
  <c r="M18" i="2" s="1"/>
  <c r="M17" i="2" s="1"/>
  <c r="H18" i="2"/>
  <c r="I18" i="2" s="1"/>
  <c r="AG17" i="2"/>
  <c r="AA16" i="2"/>
  <c r="Z16" i="2"/>
  <c r="Y16" i="2"/>
  <c r="X16" i="2"/>
  <c r="W16" i="2"/>
  <c r="V16" i="2"/>
  <c r="U16" i="2"/>
  <c r="T16" i="2"/>
  <c r="J16" i="2" s="1"/>
  <c r="S16" i="2"/>
  <c r="R16" i="2"/>
  <c r="Q16" i="2"/>
  <c r="P16" i="2"/>
  <c r="O16" i="2"/>
  <c r="N16" i="2"/>
  <c r="M16" i="2"/>
  <c r="L16" i="2"/>
  <c r="K16" i="2"/>
  <c r="I16" i="2"/>
  <c r="H16" i="2"/>
  <c r="AA15" i="2"/>
  <c r="Z15" i="2"/>
  <c r="Y15" i="2"/>
  <c r="Y14" i="2" s="1"/>
  <c r="X15" i="2"/>
  <c r="W15" i="2"/>
  <c r="W14" i="2" s="1"/>
  <c r="V15" i="2"/>
  <c r="U15" i="2"/>
  <c r="T15" i="2"/>
  <c r="J15" i="2" s="1"/>
  <c r="S15" i="2"/>
  <c r="R15" i="2"/>
  <c r="Q15" i="2"/>
  <c r="P15" i="2"/>
  <c r="O15" i="2"/>
  <c r="N15" i="2"/>
  <c r="M15" i="2"/>
  <c r="L15" i="2"/>
  <c r="I15" i="2"/>
  <c r="I14" i="2" s="1"/>
  <c r="H15" i="2"/>
  <c r="AG14" i="2"/>
  <c r="U14" i="2"/>
  <c r="Q14" i="2"/>
  <c r="M14" i="2"/>
  <c r="M23" i="1"/>
  <c r="N23" i="1" s="1"/>
  <c r="I23" i="1"/>
  <c r="H23" i="1"/>
  <c r="O23" i="1" l="1"/>
  <c r="P23" i="1" s="1"/>
  <c r="Q23" i="1" s="1"/>
  <c r="K23" i="1"/>
  <c r="L23" i="1" s="1"/>
  <c r="S17" i="2"/>
  <c r="K42" i="2"/>
  <c r="J18" i="2"/>
  <c r="U18" i="2"/>
  <c r="K15" i="2"/>
  <c r="K14" i="2" s="1"/>
  <c r="I21" i="1" s="1"/>
  <c r="M21" i="1" s="1"/>
  <c r="N21" i="1" s="1"/>
  <c r="O14" i="2"/>
  <c r="K19" i="2"/>
  <c r="J28" i="2"/>
  <c r="O28" i="2"/>
  <c r="J26" i="2"/>
  <c r="O26" i="2"/>
  <c r="K26" i="2" s="1"/>
  <c r="V358" i="2"/>
  <c r="W358" i="2" s="1"/>
  <c r="W357" i="2" s="1"/>
  <c r="V337" i="2" s="1"/>
  <c r="W337" i="2" s="1"/>
  <c r="N358" i="2"/>
  <c r="O358" i="2" s="1"/>
  <c r="O357" i="2" s="1"/>
  <c r="N343" i="2" s="1"/>
  <c r="O343" i="2" s="1"/>
  <c r="Z342" i="2"/>
  <c r="AA342" i="2" s="1"/>
  <c r="R342" i="2"/>
  <c r="S342" i="2" s="1"/>
  <c r="V341" i="2"/>
  <c r="W341" i="2" s="1"/>
  <c r="N341" i="2"/>
  <c r="O341" i="2" s="1"/>
  <c r="Z358" i="2"/>
  <c r="AA358" i="2" s="1"/>
  <c r="AA357" i="2" s="1"/>
  <c r="Z343" i="2" s="1"/>
  <c r="AA343" i="2" s="1"/>
  <c r="R358" i="2"/>
  <c r="S358" i="2" s="1"/>
  <c r="S357" i="2" s="1"/>
  <c r="R343" i="2" s="1"/>
  <c r="S343" i="2" s="1"/>
  <c r="V342" i="2"/>
  <c r="W342" i="2" s="1"/>
  <c r="N342" i="2"/>
  <c r="O342" i="2" s="1"/>
  <c r="Z341" i="2"/>
  <c r="AA341" i="2" s="1"/>
  <c r="Z345" i="2"/>
  <c r="AA345" i="2" s="1"/>
  <c r="AA344" i="2" s="1"/>
  <c r="Z73" i="2" s="1"/>
  <c r="AA73" i="2" s="1"/>
  <c r="R345" i="2"/>
  <c r="S345" i="2" s="1"/>
  <c r="S344" i="2" s="1"/>
  <c r="X339" i="2"/>
  <c r="Y339" i="2" s="1"/>
  <c r="P339" i="2"/>
  <c r="Q339" i="2" s="1"/>
  <c r="H339" i="2"/>
  <c r="I339" i="2" s="1"/>
  <c r="L338" i="2"/>
  <c r="M338" i="2" s="1"/>
  <c r="P337" i="2"/>
  <c r="Q337" i="2" s="1"/>
  <c r="T336" i="2"/>
  <c r="L336" i="2"/>
  <c r="M336" i="2" s="1"/>
  <c r="X335" i="2"/>
  <c r="Y335" i="2" s="1"/>
  <c r="P335" i="2"/>
  <c r="Q335" i="2" s="1"/>
  <c r="H335" i="2"/>
  <c r="I335" i="2" s="1"/>
  <c r="P358" i="2"/>
  <c r="Q358" i="2" s="1"/>
  <c r="Q357" i="2" s="1"/>
  <c r="X343" i="2"/>
  <c r="Y343" i="2" s="1"/>
  <c r="Z338" i="2"/>
  <c r="AA338" i="2" s="1"/>
  <c r="N338" i="2"/>
  <c r="O338" i="2" s="1"/>
  <c r="V335" i="2"/>
  <c r="W335" i="2" s="1"/>
  <c r="Z314" i="2"/>
  <c r="AA314" i="2" s="1"/>
  <c r="AA313" i="2" s="1"/>
  <c r="R314" i="2"/>
  <c r="S314" i="2" s="1"/>
  <c r="S313" i="2" s="1"/>
  <c r="P345" i="2"/>
  <c r="Q345" i="2" s="1"/>
  <c r="Q344" i="2" s="1"/>
  <c r="X341" i="2"/>
  <c r="Y341" i="2" s="1"/>
  <c r="L341" i="2"/>
  <c r="M341" i="2" s="1"/>
  <c r="X338" i="2"/>
  <c r="Y338" i="2" s="1"/>
  <c r="Z336" i="2"/>
  <c r="AA336" i="2" s="1"/>
  <c r="N336" i="2"/>
  <c r="O336" i="2" s="1"/>
  <c r="T335" i="2"/>
  <c r="L358" i="2"/>
  <c r="M358" i="2" s="1"/>
  <c r="M357" i="2" s="1"/>
  <c r="L343" i="2" s="1"/>
  <c r="M343" i="2" s="1"/>
  <c r="N345" i="2"/>
  <c r="O345" i="2" s="1"/>
  <c r="O344" i="2" s="1"/>
  <c r="H343" i="2"/>
  <c r="I343" i="2" s="1"/>
  <c r="P342" i="2"/>
  <c r="Q342" i="2" s="1"/>
  <c r="R337" i="2"/>
  <c r="S337" i="2" s="1"/>
  <c r="X336" i="2"/>
  <c r="Y336" i="2" s="1"/>
  <c r="X314" i="2"/>
  <c r="Y314" i="2" s="1"/>
  <c r="Y313" i="2" s="1"/>
  <c r="P314" i="2"/>
  <c r="Q314" i="2" s="1"/>
  <c r="Q313" i="2" s="1"/>
  <c r="H341" i="2"/>
  <c r="I341" i="2" s="1"/>
  <c r="N339" i="2"/>
  <c r="O339" i="2" s="1"/>
  <c r="V338" i="2"/>
  <c r="W338" i="2" s="1"/>
  <c r="H338" i="2"/>
  <c r="I338" i="2" s="1"/>
  <c r="X358" i="2"/>
  <c r="Y358" i="2" s="1"/>
  <c r="Y357" i="2" s="1"/>
  <c r="X337" i="2" s="1"/>
  <c r="Y337" i="2" s="1"/>
  <c r="H358" i="2"/>
  <c r="I358" i="2" s="1"/>
  <c r="I357" i="2" s="1"/>
  <c r="H337" i="2" s="1"/>
  <c r="I337" i="2" s="1"/>
  <c r="X345" i="2"/>
  <c r="Y345" i="2" s="1"/>
  <c r="Y344" i="2" s="1"/>
  <c r="X73" i="2" s="1"/>
  <c r="Y73" i="2" s="1"/>
  <c r="L342" i="2"/>
  <c r="M342" i="2" s="1"/>
  <c r="T341" i="2"/>
  <c r="Z339" i="2"/>
  <c r="AA339" i="2" s="1"/>
  <c r="L339" i="2"/>
  <c r="M339" i="2" s="1"/>
  <c r="N337" i="2"/>
  <c r="O337" i="2" s="1"/>
  <c r="V336" i="2"/>
  <c r="W336" i="2" s="1"/>
  <c r="H336" i="2"/>
  <c r="I336" i="2" s="1"/>
  <c r="V314" i="2"/>
  <c r="W314" i="2" s="1"/>
  <c r="W313" i="2" s="1"/>
  <c r="N314" i="2"/>
  <c r="O314" i="2" s="1"/>
  <c r="O313" i="2" s="1"/>
  <c r="H345" i="2"/>
  <c r="I345" i="2" s="1"/>
  <c r="I344" i="2" s="1"/>
  <c r="P341" i="2"/>
  <c r="Q341" i="2" s="1"/>
  <c r="V339" i="2"/>
  <c r="W339" i="2" s="1"/>
  <c r="P338" i="2"/>
  <c r="Q338" i="2" s="1"/>
  <c r="R336" i="2"/>
  <c r="S336" i="2" s="1"/>
  <c r="Z335" i="2"/>
  <c r="AA335" i="2" s="1"/>
  <c r="L335" i="2"/>
  <c r="M335" i="2" s="1"/>
  <c r="L314" i="2"/>
  <c r="M314" i="2" s="1"/>
  <c r="M313" i="2" s="1"/>
  <c r="T345" i="2"/>
  <c r="T342" i="2"/>
  <c r="H342" i="2"/>
  <c r="I342" i="2" s="1"/>
  <c r="T339" i="2"/>
  <c r="P336" i="2"/>
  <c r="Q336" i="2" s="1"/>
  <c r="Z283" i="2"/>
  <c r="AA283" i="2" s="1"/>
  <c r="R283" i="2"/>
  <c r="S283" i="2" s="1"/>
  <c r="V282" i="2"/>
  <c r="W282" i="2" s="1"/>
  <c r="N282" i="2"/>
  <c r="O282" i="2" s="1"/>
  <c r="Z281" i="2"/>
  <c r="AA281" i="2" s="1"/>
  <c r="AA280" i="2" s="1"/>
  <c r="Z65" i="2" s="1"/>
  <c r="AA65" i="2" s="1"/>
  <c r="R281" i="2"/>
  <c r="S281" i="2" s="1"/>
  <c r="X271" i="2"/>
  <c r="Y271" i="2" s="1"/>
  <c r="H271" i="2"/>
  <c r="I271" i="2" s="1"/>
  <c r="L270" i="2"/>
  <c r="M270" i="2" s="1"/>
  <c r="X269" i="2"/>
  <c r="Y269" i="2" s="1"/>
  <c r="P269" i="2"/>
  <c r="Q269" i="2" s="1"/>
  <c r="H269" i="2"/>
  <c r="I269" i="2" s="1"/>
  <c r="V345" i="2"/>
  <c r="W345" i="2" s="1"/>
  <c r="W344" i="2" s="1"/>
  <c r="Z289" i="2"/>
  <c r="AA289" i="2" s="1"/>
  <c r="R289" i="2"/>
  <c r="S289" i="2" s="1"/>
  <c r="V288" i="2"/>
  <c r="W288" i="2" s="1"/>
  <c r="N288" i="2"/>
  <c r="O288" i="2" s="1"/>
  <c r="Z287" i="2"/>
  <c r="AA287" i="2" s="1"/>
  <c r="R287" i="2"/>
  <c r="S287" i="2" s="1"/>
  <c r="V286" i="2"/>
  <c r="W286" i="2" s="1"/>
  <c r="N286" i="2"/>
  <c r="O286" i="2" s="1"/>
  <c r="Z285" i="2"/>
  <c r="AA285" i="2" s="1"/>
  <c r="R285" i="2"/>
  <c r="S285" i="2" s="1"/>
  <c r="P279" i="2"/>
  <c r="Q279" i="2" s="1"/>
  <c r="X277" i="2"/>
  <c r="Y277" i="2" s="1"/>
  <c r="P277" i="2"/>
  <c r="Q277" i="2" s="1"/>
  <c r="H277" i="2"/>
  <c r="I277" i="2" s="1"/>
  <c r="L276" i="2"/>
  <c r="M276" i="2" s="1"/>
  <c r="X275" i="2"/>
  <c r="Y275" i="2" s="1"/>
  <c r="P275" i="2"/>
  <c r="Q275" i="2" s="1"/>
  <c r="H275" i="2"/>
  <c r="I275" i="2" s="1"/>
  <c r="L274" i="2"/>
  <c r="M274" i="2" s="1"/>
  <c r="N335" i="2"/>
  <c r="O335" i="2" s="1"/>
  <c r="O334" i="2" s="1"/>
  <c r="R300" i="2"/>
  <c r="S300" i="2" s="1"/>
  <c r="S299" i="2" s="1"/>
  <c r="X283" i="2"/>
  <c r="Y283" i="2" s="1"/>
  <c r="P283" i="2"/>
  <c r="Q283" i="2" s="1"/>
  <c r="H283" i="2"/>
  <c r="I283" i="2" s="1"/>
  <c r="L282" i="2"/>
  <c r="M282" i="2" s="1"/>
  <c r="X281" i="2"/>
  <c r="Y281" i="2" s="1"/>
  <c r="P281" i="2"/>
  <c r="Q281" i="2" s="1"/>
  <c r="Z272" i="2"/>
  <c r="AA272" i="2" s="1"/>
  <c r="R272" i="2"/>
  <c r="S272" i="2" s="1"/>
  <c r="V271" i="2"/>
  <c r="W271" i="2" s="1"/>
  <c r="N271" i="2"/>
  <c r="O271" i="2" s="1"/>
  <c r="Z270" i="2"/>
  <c r="AA270" i="2" s="1"/>
  <c r="R270" i="2"/>
  <c r="S270" i="2" s="1"/>
  <c r="Z300" i="2"/>
  <c r="AA300" i="2" s="1"/>
  <c r="AA299" i="2" s="1"/>
  <c r="H300" i="2"/>
  <c r="I300" i="2" s="1"/>
  <c r="I299" i="2" s="1"/>
  <c r="H279" i="2" s="1"/>
  <c r="I279" i="2" s="1"/>
  <c r="X289" i="2"/>
  <c r="Y289" i="2" s="1"/>
  <c r="P289" i="2"/>
  <c r="Q289" i="2" s="1"/>
  <c r="H289" i="2"/>
  <c r="I289" i="2" s="1"/>
  <c r="L288" i="2"/>
  <c r="M288" i="2" s="1"/>
  <c r="P287" i="2"/>
  <c r="Q287" i="2" s="1"/>
  <c r="H287" i="2"/>
  <c r="I287" i="2" s="1"/>
  <c r="T286" i="2"/>
  <c r="L286" i="2"/>
  <c r="M286" i="2" s="1"/>
  <c r="X285" i="2"/>
  <c r="Y285" i="2" s="1"/>
  <c r="P285" i="2"/>
  <c r="Q285" i="2" s="1"/>
  <c r="Z278" i="2"/>
  <c r="AA278" i="2" s="1"/>
  <c r="V277" i="2"/>
  <c r="W277" i="2" s="1"/>
  <c r="N277" i="2"/>
  <c r="O277" i="2" s="1"/>
  <c r="V275" i="2"/>
  <c r="W275" i="2" s="1"/>
  <c r="Z274" i="2"/>
  <c r="AA274" i="2" s="1"/>
  <c r="R274" i="2"/>
  <c r="S274" i="2" s="1"/>
  <c r="P300" i="2"/>
  <c r="Q300" i="2" s="1"/>
  <c r="Q299" i="2" s="1"/>
  <c r="V283" i="2"/>
  <c r="W283" i="2" s="1"/>
  <c r="N283" i="2"/>
  <c r="O283" i="2" s="1"/>
  <c r="Z282" i="2"/>
  <c r="AA282" i="2" s="1"/>
  <c r="R282" i="2"/>
  <c r="S282" i="2" s="1"/>
  <c r="V281" i="2"/>
  <c r="W281" i="2" s="1"/>
  <c r="W280" i="2" s="1"/>
  <c r="N281" i="2"/>
  <c r="O281" i="2" s="1"/>
  <c r="O280" i="2" s="1"/>
  <c r="N65" i="2" s="1"/>
  <c r="O65" i="2" s="1"/>
  <c r="P272" i="2"/>
  <c r="Q272" i="2" s="1"/>
  <c r="X270" i="2"/>
  <c r="Y270" i="2" s="1"/>
  <c r="P270" i="2"/>
  <c r="Q270" i="2" s="1"/>
  <c r="H270" i="2"/>
  <c r="I270" i="2" s="1"/>
  <c r="L269" i="2"/>
  <c r="M269" i="2" s="1"/>
  <c r="X342" i="2"/>
  <c r="Y342" i="2" s="1"/>
  <c r="V300" i="2"/>
  <c r="W300" i="2" s="1"/>
  <c r="W299" i="2" s="1"/>
  <c r="V279" i="2" s="1"/>
  <c r="W279" i="2" s="1"/>
  <c r="L283" i="2"/>
  <c r="M283" i="2" s="1"/>
  <c r="X282" i="2"/>
  <c r="Y282" i="2" s="1"/>
  <c r="P282" i="2"/>
  <c r="Q282" i="2" s="1"/>
  <c r="H282" i="2"/>
  <c r="I282" i="2" s="1"/>
  <c r="L281" i="2"/>
  <c r="M281" i="2" s="1"/>
  <c r="M280" i="2" s="1"/>
  <c r="V272" i="2"/>
  <c r="W272" i="2" s="1"/>
  <c r="R271" i="2"/>
  <c r="S271" i="2" s="1"/>
  <c r="V270" i="2"/>
  <c r="W270" i="2" s="1"/>
  <c r="N270" i="2"/>
  <c r="O270" i="2" s="1"/>
  <c r="N300" i="2"/>
  <c r="O300" i="2" s="1"/>
  <c r="O299" i="2" s="1"/>
  <c r="N272" i="2" s="1"/>
  <c r="O272" i="2" s="1"/>
  <c r="P288" i="2"/>
  <c r="Q288" i="2" s="1"/>
  <c r="X286" i="2"/>
  <c r="Y286" i="2" s="1"/>
  <c r="L285" i="2"/>
  <c r="M285" i="2" s="1"/>
  <c r="Z279" i="2"/>
  <c r="AA279" i="2" s="1"/>
  <c r="N278" i="2"/>
  <c r="O278" i="2" s="1"/>
  <c r="V253" i="2"/>
  <c r="W253" i="2" s="1"/>
  <c r="N253" i="2"/>
  <c r="O253" i="2" s="1"/>
  <c r="V251" i="2"/>
  <c r="W251" i="2" s="1"/>
  <c r="N251" i="2"/>
  <c r="O251" i="2" s="1"/>
  <c r="Z250" i="2"/>
  <c r="AA250" i="2" s="1"/>
  <c r="R250" i="2"/>
  <c r="S250" i="2" s="1"/>
  <c r="X244" i="2"/>
  <c r="Y244" i="2" s="1"/>
  <c r="P244" i="2"/>
  <c r="Q244" i="2" s="1"/>
  <c r="H244" i="2"/>
  <c r="I244" i="2" s="1"/>
  <c r="L243" i="2"/>
  <c r="M243" i="2" s="1"/>
  <c r="X242" i="2"/>
  <c r="Y242" i="2" s="1"/>
  <c r="P242" i="2"/>
  <c r="Q242" i="2" s="1"/>
  <c r="H242" i="2"/>
  <c r="I242" i="2" s="1"/>
  <c r="T241" i="2"/>
  <c r="L241" i="2"/>
  <c r="M241" i="2" s="1"/>
  <c r="R338" i="2"/>
  <c r="S338" i="2" s="1"/>
  <c r="H314" i="2"/>
  <c r="I314" i="2" s="1"/>
  <c r="I313" i="2" s="1"/>
  <c r="H285" i="2" s="1"/>
  <c r="I285" i="2" s="1"/>
  <c r="I284" i="2" s="1"/>
  <c r="H66" i="2" s="1"/>
  <c r="I66" i="2" s="1"/>
  <c r="L300" i="2"/>
  <c r="M300" i="2" s="1"/>
  <c r="M299" i="2" s="1"/>
  <c r="L272" i="2" s="1"/>
  <c r="M272" i="2" s="1"/>
  <c r="V289" i="2"/>
  <c r="W289" i="2" s="1"/>
  <c r="R286" i="2"/>
  <c r="S286" i="2" s="1"/>
  <c r="H278" i="2"/>
  <c r="I278" i="2" s="1"/>
  <c r="P276" i="2"/>
  <c r="Q276" i="2" s="1"/>
  <c r="X274" i="2"/>
  <c r="Y274" i="2" s="1"/>
  <c r="P248" i="2"/>
  <c r="Q248" i="2" s="1"/>
  <c r="L247" i="2"/>
  <c r="M247" i="2" s="1"/>
  <c r="X246" i="2"/>
  <c r="Y246" i="2" s="1"/>
  <c r="P246" i="2"/>
  <c r="Q246" i="2" s="1"/>
  <c r="H246" i="2"/>
  <c r="I246" i="2" s="1"/>
  <c r="Z239" i="2"/>
  <c r="AA239" i="2" s="1"/>
  <c r="R239" i="2"/>
  <c r="S239" i="2" s="1"/>
  <c r="V238" i="2"/>
  <c r="W238" i="2" s="1"/>
  <c r="N238" i="2"/>
  <c r="O238" i="2" s="1"/>
  <c r="H288" i="2"/>
  <c r="I288" i="2" s="1"/>
  <c r="P286" i="2"/>
  <c r="Q286" i="2" s="1"/>
  <c r="R279" i="2"/>
  <c r="S279" i="2" s="1"/>
  <c r="Z277" i="2"/>
  <c r="AA277" i="2" s="1"/>
  <c r="N276" i="2"/>
  <c r="O276" i="2" s="1"/>
  <c r="V274" i="2"/>
  <c r="W274" i="2" s="1"/>
  <c r="N289" i="2"/>
  <c r="O289" i="2" s="1"/>
  <c r="V287" i="2"/>
  <c r="W287" i="2" s="1"/>
  <c r="H276" i="2"/>
  <c r="I276" i="2" s="1"/>
  <c r="P274" i="2"/>
  <c r="Q274" i="2" s="1"/>
  <c r="Z247" i="2"/>
  <c r="AA247" i="2" s="1"/>
  <c r="R247" i="2"/>
  <c r="S247" i="2" s="1"/>
  <c r="V246" i="2"/>
  <c r="W246" i="2" s="1"/>
  <c r="N246" i="2"/>
  <c r="O246" i="2" s="1"/>
  <c r="L289" i="2"/>
  <c r="M289" i="2" s="1"/>
  <c r="T287" i="2"/>
  <c r="H286" i="2"/>
  <c r="I286" i="2" s="1"/>
  <c r="R277" i="2"/>
  <c r="S277" i="2" s="1"/>
  <c r="Z275" i="2"/>
  <c r="AA275" i="2" s="1"/>
  <c r="N269" i="2"/>
  <c r="O269" i="2" s="1"/>
  <c r="Z253" i="2"/>
  <c r="AA253" i="2" s="1"/>
  <c r="R253" i="2"/>
  <c r="S253" i="2" s="1"/>
  <c r="Z251" i="2"/>
  <c r="AA251" i="2" s="1"/>
  <c r="R251" i="2"/>
  <c r="S251" i="2" s="1"/>
  <c r="V250" i="2"/>
  <c r="W250" i="2" s="1"/>
  <c r="N250" i="2"/>
  <c r="O250" i="2" s="1"/>
  <c r="L244" i="2"/>
  <c r="M244" i="2" s="1"/>
  <c r="X243" i="2"/>
  <c r="Y243" i="2" s="1"/>
  <c r="P243" i="2"/>
  <c r="Q243" i="2" s="1"/>
  <c r="H243" i="2"/>
  <c r="I243" i="2" s="1"/>
  <c r="T242" i="2"/>
  <c r="L242" i="2"/>
  <c r="M242" i="2" s="1"/>
  <c r="X241" i="2"/>
  <c r="Y241" i="2" s="1"/>
  <c r="Y240" i="2" s="1"/>
  <c r="P241" i="2"/>
  <c r="Q241" i="2" s="1"/>
  <c r="H241" i="2"/>
  <c r="I241" i="2" s="1"/>
  <c r="I240" i="2" s="1"/>
  <c r="H57" i="2" s="1"/>
  <c r="I57" i="2" s="1"/>
  <c r="Z288" i="2"/>
  <c r="AA288" i="2" s="1"/>
  <c r="N287" i="2"/>
  <c r="O287" i="2" s="1"/>
  <c r="V285" i="2"/>
  <c r="W285" i="2" s="1"/>
  <c r="W284" i="2" s="1"/>
  <c r="X278" i="2"/>
  <c r="Y278" i="2" s="1"/>
  <c r="L277" i="2"/>
  <c r="M277" i="2" s="1"/>
  <c r="H274" i="2"/>
  <c r="I274" i="2" s="1"/>
  <c r="X247" i="2"/>
  <c r="Y247" i="2" s="1"/>
  <c r="P247" i="2"/>
  <c r="Q247" i="2" s="1"/>
  <c r="H247" i="2"/>
  <c r="I247" i="2" s="1"/>
  <c r="L246" i="2"/>
  <c r="M246" i="2" s="1"/>
  <c r="V239" i="2"/>
  <c r="W239" i="2" s="1"/>
  <c r="N239" i="2"/>
  <c r="O239" i="2" s="1"/>
  <c r="Z238" i="2"/>
  <c r="AA238" i="2" s="1"/>
  <c r="AA237" i="2" s="1"/>
  <c r="R238" i="2"/>
  <c r="S238" i="2" s="1"/>
  <c r="X300" i="2"/>
  <c r="Y300" i="2" s="1"/>
  <c r="X288" i="2"/>
  <c r="Y288" i="2" s="1"/>
  <c r="P253" i="2"/>
  <c r="Q253" i="2" s="1"/>
  <c r="L250" i="2"/>
  <c r="M250" i="2" s="1"/>
  <c r="Z248" i="2"/>
  <c r="AA248" i="2" s="1"/>
  <c r="R244" i="2"/>
  <c r="S244" i="2" s="1"/>
  <c r="V243" i="2"/>
  <c r="W243" i="2" s="1"/>
  <c r="Z242" i="2"/>
  <c r="AA242" i="2" s="1"/>
  <c r="N241" i="2"/>
  <c r="O241" i="2" s="1"/>
  <c r="P239" i="2"/>
  <c r="Q239" i="2" s="1"/>
  <c r="R288" i="2"/>
  <c r="S288" i="2" s="1"/>
  <c r="X276" i="2"/>
  <c r="Y276" i="2" s="1"/>
  <c r="L251" i="2"/>
  <c r="M251" i="2" s="1"/>
  <c r="V247" i="2"/>
  <c r="W247" i="2" s="1"/>
  <c r="X221" i="2"/>
  <c r="Y221" i="2" s="1"/>
  <c r="Y220" i="2" s="1"/>
  <c r="X248" i="2" s="1"/>
  <c r="Y248" i="2" s="1"/>
  <c r="P221" i="2"/>
  <c r="Q221" i="2" s="1"/>
  <c r="Q220" i="2" s="1"/>
  <c r="P252" i="2" s="1"/>
  <c r="Q252" i="2" s="1"/>
  <c r="H221" i="2"/>
  <c r="I221" i="2" s="1"/>
  <c r="I220" i="2" s="1"/>
  <c r="H248" i="2" s="1"/>
  <c r="I248" i="2" s="1"/>
  <c r="L287" i="2"/>
  <c r="M287" i="2" s="1"/>
  <c r="R275" i="2"/>
  <c r="S275" i="2" s="1"/>
  <c r="L253" i="2"/>
  <c r="M253" i="2" s="1"/>
  <c r="H251" i="2"/>
  <c r="I251" i="2" s="1"/>
  <c r="H250" i="2"/>
  <c r="I250" i="2" s="1"/>
  <c r="R246" i="2"/>
  <c r="S246" i="2" s="1"/>
  <c r="N244" i="2"/>
  <c r="O244" i="2" s="1"/>
  <c r="R243" i="2"/>
  <c r="S243" i="2" s="1"/>
  <c r="V242" i="2"/>
  <c r="W242" i="2" s="1"/>
  <c r="Z241" i="2"/>
  <c r="AA241" i="2" s="1"/>
  <c r="AA240" i="2" s="1"/>
  <c r="Z57" i="2" s="1"/>
  <c r="AA57" i="2" s="1"/>
  <c r="L239" i="2"/>
  <c r="M239" i="2" s="1"/>
  <c r="P238" i="2"/>
  <c r="Q238" i="2" s="1"/>
  <c r="Q237" i="2" s="1"/>
  <c r="Z286" i="2"/>
  <c r="AA286" i="2" s="1"/>
  <c r="L275" i="2"/>
  <c r="M275" i="2" s="1"/>
  <c r="H253" i="2"/>
  <c r="I253" i="2" s="1"/>
  <c r="H252" i="2"/>
  <c r="I252" i="2" s="1"/>
  <c r="V221" i="2"/>
  <c r="W221" i="2" s="1"/>
  <c r="W220" i="2" s="1"/>
  <c r="V252" i="2" s="1"/>
  <c r="W252" i="2" s="1"/>
  <c r="N221" i="2"/>
  <c r="O221" i="2" s="1"/>
  <c r="X251" i="2"/>
  <c r="Y251" i="2" s="1"/>
  <c r="X250" i="2"/>
  <c r="Y250" i="2" s="1"/>
  <c r="N247" i="2"/>
  <c r="O247" i="2" s="1"/>
  <c r="Z244" i="2"/>
  <c r="AA244" i="2" s="1"/>
  <c r="N243" i="2"/>
  <c r="O243" i="2" s="1"/>
  <c r="R242" i="2"/>
  <c r="S242" i="2" s="1"/>
  <c r="V241" i="2"/>
  <c r="W241" i="2" s="1"/>
  <c r="X239" i="2"/>
  <c r="Y239" i="2" s="1"/>
  <c r="H239" i="2"/>
  <c r="I239" i="2" s="1"/>
  <c r="L238" i="2"/>
  <c r="M238" i="2" s="1"/>
  <c r="M237" i="2" s="1"/>
  <c r="N285" i="2"/>
  <c r="O285" i="2" s="1"/>
  <c r="X252" i="2"/>
  <c r="Y252" i="2" s="1"/>
  <c r="L221" i="2"/>
  <c r="M221" i="2" s="1"/>
  <c r="M220" i="2" s="1"/>
  <c r="L248" i="2" s="1"/>
  <c r="M248" i="2" s="1"/>
  <c r="V278" i="2"/>
  <c r="W278" i="2" s="1"/>
  <c r="P251" i="2"/>
  <c r="Q251" i="2" s="1"/>
  <c r="Z185" i="2"/>
  <c r="AA185" i="2" s="1"/>
  <c r="AA184" i="2" s="1"/>
  <c r="Z246" i="2"/>
  <c r="AA246" i="2" s="1"/>
  <c r="R221" i="2"/>
  <c r="S221" i="2" s="1"/>
  <c r="S220" i="2" s="1"/>
  <c r="R174" i="2" s="1"/>
  <c r="S174" i="2" s="1"/>
  <c r="Z200" i="2"/>
  <c r="AA200" i="2" s="1"/>
  <c r="AA199" i="2" s="1"/>
  <c r="N200" i="2"/>
  <c r="O200" i="2" s="1"/>
  <c r="O199" i="2" s="1"/>
  <c r="P185" i="2"/>
  <c r="Q185" i="2" s="1"/>
  <c r="Q184" i="2" s="1"/>
  <c r="H185" i="2"/>
  <c r="I185" i="2" s="1"/>
  <c r="I184" i="2" s="1"/>
  <c r="V173" i="2"/>
  <c r="W173" i="2" s="1"/>
  <c r="N173" i="2"/>
  <c r="O173" i="2" s="1"/>
  <c r="Z172" i="2"/>
  <c r="AA172" i="2" s="1"/>
  <c r="R172" i="2"/>
  <c r="S172" i="2" s="1"/>
  <c r="X164" i="2"/>
  <c r="Y164" i="2" s="1"/>
  <c r="P164" i="2"/>
  <c r="Q164" i="2" s="1"/>
  <c r="H164" i="2"/>
  <c r="I164" i="2" s="1"/>
  <c r="L163" i="2"/>
  <c r="M163" i="2" s="1"/>
  <c r="X162" i="2"/>
  <c r="Y162" i="2" s="1"/>
  <c r="T161" i="2"/>
  <c r="L161" i="2"/>
  <c r="M161" i="2" s="1"/>
  <c r="X160" i="2"/>
  <c r="Y160" i="2" s="1"/>
  <c r="P160" i="2"/>
  <c r="Q160" i="2" s="1"/>
  <c r="H160" i="2"/>
  <c r="I160" i="2" s="1"/>
  <c r="P250" i="2"/>
  <c r="Q250" i="2" s="1"/>
  <c r="N242" i="2"/>
  <c r="O242" i="2" s="1"/>
  <c r="X200" i="2"/>
  <c r="Y200" i="2" s="1"/>
  <c r="Y199" i="2" s="1"/>
  <c r="L200" i="2"/>
  <c r="M200" i="2" s="1"/>
  <c r="M199" i="2" s="1"/>
  <c r="X185" i="2"/>
  <c r="Y185" i="2" s="1"/>
  <c r="Y184" i="2" s="1"/>
  <c r="Z176" i="2"/>
  <c r="AA176" i="2" s="1"/>
  <c r="AA175" i="2" s="1"/>
  <c r="R176" i="2"/>
  <c r="S176" i="2" s="1"/>
  <c r="S175" i="2" s="1"/>
  <c r="X170" i="2"/>
  <c r="Y170" i="2" s="1"/>
  <c r="P170" i="2"/>
  <c r="Q170" i="2" s="1"/>
  <c r="H170" i="2"/>
  <c r="I170" i="2" s="1"/>
  <c r="L169" i="2"/>
  <c r="M169" i="2" s="1"/>
  <c r="X168" i="2"/>
  <c r="Y168" i="2" s="1"/>
  <c r="P168" i="2"/>
  <c r="Q168" i="2" s="1"/>
  <c r="H168" i="2"/>
  <c r="I168" i="2" s="1"/>
  <c r="T167" i="2"/>
  <c r="L167" i="2"/>
  <c r="M167" i="2" s="1"/>
  <c r="X166" i="2"/>
  <c r="Y166" i="2" s="1"/>
  <c r="P166" i="2"/>
  <c r="Q166" i="2" s="1"/>
  <c r="H166" i="2"/>
  <c r="I166" i="2" s="1"/>
  <c r="X253" i="2"/>
  <c r="Y253" i="2" s="1"/>
  <c r="X238" i="2"/>
  <c r="Y238" i="2" s="1"/>
  <c r="Y237" i="2" s="1"/>
  <c r="X174" i="2"/>
  <c r="Y174" i="2" s="1"/>
  <c r="P174" i="2"/>
  <c r="Q174" i="2" s="1"/>
  <c r="H174" i="2"/>
  <c r="I174" i="2" s="1"/>
  <c r="L173" i="2"/>
  <c r="M173" i="2" s="1"/>
  <c r="X172" i="2"/>
  <c r="Y172" i="2" s="1"/>
  <c r="P172" i="2"/>
  <c r="Q172" i="2" s="1"/>
  <c r="H172" i="2"/>
  <c r="I172" i="2" s="1"/>
  <c r="V164" i="2"/>
  <c r="W164" i="2" s="1"/>
  <c r="Z163" i="2"/>
  <c r="AA163" i="2" s="1"/>
  <c r="R163" i="2"/>
  <c r="S163" i="2" s="1"/>
  <c r="N162" i="2"/>
  <c r="O162" i="2" s="1"/>
  <c r="Z161" i="2"/>
  <c r="AA161" i="2" s="1"/>
  <c r="R161" i="2"/>
  <c r="S161" i="2" s="1"/>
  <c r="V160" i="2"/>
  <c r="W160" i="2" s="1"/>
  <c r="N160" i="2"/>
  <c r="O160" i="2" s="1"/>
  <c r="V244" i="2"/>
  <c r="W244" i="2" s="1"/>
  <c r="V200" i="2"/>
  <c r="W200" i="2" s="1"/>
  <c r="W199" i="2" s="1"/>
  <c r="V158" i="2" s="1"/>
  <c r="W158" i="2" s="1"/>
  <c r="H200" i="2"/>
  <c r="I200" i="2" s="1"/>
  <c r="I199" i="2" s="1"/>
  <c r="H162" i="2" s="1"/>
  <c r="I162" i="2" s="1"/>
  <c r="V185" i="2"/>
  <c r="W185" i="2" s="1"/>
  <c r="W184" i="2" s="1"/>
  <c r="H238" i="2"/>
  <c r="I238" i="2" s="1"/>
  <c r="I237" i="2" s="1"/>
  <c r="T200" i="2"/>
  <c r="L185" i="2"/>
  <c r="M185" i="2" s="1"/>
  <c r="Z173" i="2"/>
  <c r="AA173" i="2" s="1"/>
  <c r="R173" i="2"/>
  <c r="S173" i="2" s="1"/>
  <c r="V172" i="2"/>
  <c r="W172" i="2" s="1"/>
  <c r="N172" i="2"/>
  <c r="O172" i="2" s="1"/>
  <c r="L164" i="2"/>
  <c r="M164" i="2" s="1"/>
  <c r="X163" i="2"/>
  <c r="Y163" i="2" s="1"/>
  <c r="P163" i="2"/>
  <c r="Q163" i="2" s="1"/>
  <c r="H163" i="2"/>
  <c r="I163" i="2" s="1"/>
  <c r="L162" i="2"/>
  <c r="M162" i="2" s="1"/>
  <c r="X161" i="2"/>
  <c r="Y161" i="2" s="1"/>
  <c r="P161" i="2"/>
  <c r="Q161" i="2" s="1"/>
  <c r="H161" i="2"/>
  <c r="I161" i="2" s="1"/>
  <c r="L160" i="2"/>
  <c r="M160" i="2" s="1"/>
  <c r="P343" i="2"/>
  <c r="Q343" i="2" s="1"/>
  <c r="Z243" i="2"/>
  <c r="AA243" i="2" s="1"/>
  <c r="R200" i="2"/>
  <c r="S200" i="2" s="1"/>
  <c r="S199" i="2" s="1"/>
  <c r="R158" i="2" s="1"/>
  <c r="S158" i="2" s="1"/>
  <c r="V176" i="2"/>
  <c r="W176" i="2" s="1"/>
  <c r="W175" i="2" s="1"/>
  <c r="N176" i="2"/>
  <c r="O176" i="2" s="1"/>
  <c r="O175" i="2" s="1"/>
  <c r="L170" i="2"/>
  <c r="M170" i="2" s="1"/>
  <c r="X169" i="2"/>
  <c r="Y169" i="2" s="1"/>
  <c r="P169" i="2"/>
  <c r="Q169" i="2" s="1"/>
  <c r="H169" i="2"/>
  <c r="I169" i="2" s="1"/>
  <c r="T168" i="2"/>
  <c r="L168" i="2"/>
  <c r="M168" i="2" s="1"/>
  <c r="P167" i="2"/>
  <c r="Q167" i="2" s="1"/>
  <c r="H167" i="2"/>
  <c r="I167" i="2" s="1"/>
  <c r="L166" i="2"/>
  <c r="M166" i="2" s="1"/>
  <c r="Z221" i="2"/>
  <c r="AA221" i="2" s="1"/>
  <c r="AA220" i="2" s="1"/>
  <c r="Z174" i="2" s="1"/>
  <c r="AA174" i="2" s="1"/>
  <c r="X173" i="2"/>
  <c r="Y173" i="2" s="1"/>
  <c r="R164" i="2"/>
  <c r="S164" i="2" s="1"/>
  <c r="V161" i="2"/>
  <c r="W161" i="2" s="1"/>
  <c r="Z160" i="2"/>
  <c r="AA160" i="2" s="1"/>
  <c r="Z158" i="2"/>
  <c r="AA158" i="2" s="1"/>
  <c r="L158" i="2"/>
  <c r="M158" i="2" s="1"/>
  <c r="T157" i="2"/>
  <c r="Z156" i="2"/>
  <c r="AA156" i="2" s="1"/>
  <c r="AA155" i="2" s="1"/>
  <c r="Z131" i="2" s="1"/>
  <c r="AA131" i="2" s="1"/>
  <c r="N156" i="2"/>
  <c r="O156" i="2" s="1"/>
  <c r="V147" i="2"/>
  <c r="W147" i="2" s="1"/>
  <c r="W146" i="2" s="1"/>
  <c r="N147" i="2"/>
  <c r="O147" i="2" s="1"/>
  <c r="O146" i="2" s="1"/>
  <c r="L141" i="2"/>
  <c r="M141" i="2" s="1"/>
  <c r="T120" i="2"/>
  <c r="L120" i="2"/>
  <c r="M120" i="2" s="1"/>
  <c r="M119" i="2" s="1"/>
  <c r="L176" i="2"/>
  <c r="M176" i="2" s="1"/>
  <c r="M175" i="2" s="1"/>
  <c r="L142" i="2" s="1"/>
  <c r="M142" i="2" s="1"/>
  <c r="Z167" i="2"/>
  <c r="AA167" i="2" s="1"/>
  <c r="Z166" i="2"/>
  <c r="AA166" i="2" s="1"/>
  <c r="N163" i="2"/>
  <c r="O163" i="2" s="1"/>
  <c r="R157" i="2"/>
  <c r="S157" i="2" s="1"/>
  <c r="X144" i="2"/>
  <c r="Y144" i="2" s="1"/>
  <c r="P144" i="2"/>
  <c r="Q144" i="2" s="1"/>
  <c r="H144" i="2"/>
  <c r="I144" i="2" s="1"/>
  <c r="Z137" i="2"/>
  <c r="AA137" i="2" s="1"/>
  <c r="R137" i="2"/>
  <c r="S137" i="2" s="1"/>
  <c r="V96" i="2"/>
  <c r="W96" i="2" s="1"/>
  <c r="W95" i="2" s="1"/>
  <c r="N96" i="2"/>
  <c r="O96" i="2" s="1"/>
  <c r="O95" i="2" s="1"/>
  <c r="N25" i="2" s="1"/>
  <c r="O25" i="2" s="1"/>
  <c r="V75" i="2"/>
  <c r="W75" i="2" s="1"/>
  <c r="W74" i="2" s="1"/>
  <c r="P200" i="2"/>
  <c r="Q200" i="2" s="1"/>
  <c r="Q199" i="2" s="1"/>
  <c r="P162" i="2" s="1"/>
  <c r="Q162" i="2" s="1"/>
  <c r="H176" i="2"/>
  <c r="I176" i="2" s="1"/>
  <c r="I175" i="2" s="1"/>
  <c r="H142" i="2" s="1"/>
  <c r="I142" i="2" s="1"/>
  <c r="Z169" i="2"/>
  <c r="AA169" i="2" s="1"/>
  <c r="Z168" i="2"/>
  <c r="AA168" i="2" s="1"/>
  <c r="V166" i="2"/>
  <c r="W166" i="2" s="1"/>
  <c r="X158" i="2"/>
  <c r="Y158" i="2" s="1"/>
  <c r="P157" i="2"/>
  <c r="Q157" i="2" s="1"/>
  <c r="X156" i="2"/>
  <c r="Y156" i="2" s="1"/>
  <c r="L156" i="2"/>
  <c r="M156" i="2" s="1"/>
  <c r="L147" i="2"/>
  <c r="M147" i="2" s="1"/>
  <c r="M146" i="2" s="1"/>
  <c r="V142" i="2"/>
  <c r="W142" i="2" s="1"/>
  <c r="N142" i="2"/>
  <c r="O142" i="2" s="1"/>
  <c r="Z120" i="2"/>
  <c r="AA120" i="2" s="1"/>
  <c r="AA119" i="2" s="1"/>
  <c r="R120" i="2"/>
  <c r="S120" i="2" s="1"/>
  <c r="S119" i="2" s="1"/>
  <c r="P173" i="2"/>
  <c r="Q173" i="2" s="1"/>
  <c r="Z170" i="2"/>
  <c r="AA170" i="2" s="1"/>
  <c r="V168" i="2"/>
  <c r="W168" i="2" s="1"/>
  <c r="V167" i="2"/>
  <c r="W167" i="2" s="1"/>
  <c r="H158" i="2"/>
  <c r="I158" i="2" s="1"/>
  <c r="V156" i="2"/>
  <c r="W156" i="2" s="1"/>
  <c r="V144" i="2"/>
  <c r="W144" i="2" s="1"/>
  <c r="H137" i="2"/>
  <c r="I137" i="2" s="1"/>
  <c r="L96" i="2"/>
  <c r="M96" i="2" s="1"/>
  <c r="M95" i="2" s="1"/>
  <c r="X176" i="2"/>
  <c r="Y176" i="2" s="1"/>
  <c r="Y175" i="2" s="1"/>
  <c r="X137" i="2" s="1"/>
  <c r="Y137" i="2" s="1"/>
  <c r="L172" i="2"/>
  <c r="M172" i="2" s="1"/>
  <c r="V169" i="2"/>
  <c r="W169" i="2" s="1"/>
  <c r="R167" i="2"/>
  <c r="S167" i="2" s="1"/>
  <c r="R166" i="2"/>
  <c r="S166" i="2" s="1"/>
  <c r="Z162" i="2"/>
  <c r="AA162" i="2" s="1"/>
  <c r="R160" i="2"/>
  <c r="S160" i="2" s="1"/>
  <c r="Z157" i="2"/>
  <c r="AA157" i="2" s="1"/>
  <c r="Z147" i="2"/>
  <c r="AA147" i="2" s="1"/>
  <c r="AA146" i="2" s="1"/>
  <c r="R147" i="2"/>
  <c r="S147" i="2" s="1"/>
  <c r="S146" i="2" s="1"/>
  <c r="X141" i="2"/>
  <c r="Y141" i="2" s="1"/>
  <c r="X120" i="2"/>
  <c r="Y120" i="2" s="1"/>
  <c r="Y119" i="2" s="1"/>
  <c r="P120" i="2"/>
  <c r="Q120" i="2" s="1"/>
  <c r="Q119" i="2" s="1"/>
  <c r="H120" i="2"/>
  <c r="I120" i="2" s="1"/>
  <c r="I119" i="2" s="1"/>
  <c r="L174" i="2"/>
  <c r="M174" i="2" s="1"/>
  <c r="R169" i="2"/>
  <c r="S169" i="2" s="1"/>
  <c r="R168" i="2"/>
  <c r="S168" i="2" s="1"/>
  <c r="N166" i="2"/>
  <c r="O166" i="2" s="1"/>
  <c r="Z164" i="2"/>
  <c r="AA164" i="2" s="1"/>
  <c r="X157" i="2"/>
  <c r="Y157" i="2" s="1"/>
  <c r="L157" i="2"/>
  <c r="M157" i="2" s="1"/>
  <c r="R156" i="2"/>
  <c r="S156" i="2" s="1"/>
  <c r="H156" i="2"/>
  <c r="I156" i="2" s="1"/>
  <c r="X145" i="2"/>
  <c r="Y145" i="2" s="1"/>
  <c r="V137" i="2"/>
  <c r="W137" i="2" s="1"/>
  <c r="N137" i="2"/>
  <c r="O137" i="2" s="1"/>
  <c r="Z96" i="2"/>
  <c r="AA96" i="2" s="1"/>
  <c r="AA95" i="2" s="1"/>
  <c r="R96" i="2"/>
  <c r="S96" i="2" s="1"/>
  <c r="S95" i="2" s="1"/>
  <c r="R25" i="2" s="1"/>
  <c r="S25" i="2" s="1"/>
  <c r="Z75" i="2"/>
  <c r="AA75" i="2" s="1"/>
  <c r="AA74" i="2" s="1"/>
  <c r="R75" i="2"/>
  <c r="S75" i="2" s="1"/>
  <c r="S74" i="2" s="1"/>
  <c r="H173" i="2"/>
  <c r="I173" i="2" s="1"/>
  <c r="N168" i="2"/>
  <c r="O168" i="2" s="1"/>
  <c r="N167" i="2"/>
  <c r="O167" i="2" s="1"/>
  <c r="V163" i="2"/>
  <c r="W163" i="2" s="1"/>
  <c r="P158" i="2"/>
  <c r="Q158" i="2" s="1"/>
  <c r="V157" i="2"/>
  <c r="W157" i="2" s="1"/>
  <c r="X147" i="2"/>
  <c r="Y147" i="2" s="1"/>
  <c r="Y146" i="2" s="1"/>
  <c r="P147" i="2"/>
  <c r="Q147" i="2" s="1"/>
  <c r="Q146" i="2" s="1"/>
  <c r="H147" i="2"/>
  <c r="I147" i="2" s="1"/>
  <c r="I146" i="2" s="1"/>
  <c r="Z142" i="2"/>
  <c r="AA142" i="2" s="1"/>
  <c r="R142" i="2"/>
  <c r="S142" i="2" s="1"/>
  <c r="V120" i="2"/>
  <c r="W120" i="2" s="1"/>
  <c r="W119" i="2" s="1"/>
  <c r="N120" i="2"/>
  <c r="O120" i="2" s="1"/>
  <c r="R105" i="2"/>
  <c r="S105" i="2" s="1"/>
  <c r="S104" i="2" s="1"/>
  <c r="R84" i="2" s="1"/>
  <c r="S84" i="2" s="1"/>
  <c r="S83" i="2" s="1"/>
  <c r="R23" i="2" s="1"/>
  <c r="S23" i="2" s="1"/>
  <c r="H96" i="2"/>
  <c r="I96" i="2" s="1"/>
  <c r="I95" i="2" s="1"/>
  <c r="Z87" i="2"/>
  <c r="AA87" i="2" s="1"/>
  <c r="AA86" i="2" s="1"/>
  <c r="Z141" i="2" s="1"/>
  <c r="AA141" i="2" s="1"/>
  <c r="L87" i="2"/>
  <c r="M87" i="2" s="1"/>
  <c r="M86" i="2" s="1"/>
  <c r="L145" i="2" s="1"/>
  <c r="M145" i="2" s="1"/>
  <c r="X75" i="2"/>
  <c r="Y75" i="2" s="1"/>
  <c r="Y74" i="2" s="1"/>
  <c r="N75" i="2"/>
  <c r="O75" i="2" s="1"/>
  <c r="O74" i="2" s="1"/>
  <c r="Z59" i="2"/>
  <c r="AA59" i="2" s="1"/>
  <c r="R59" i="2"/>
  <c r="S59" i="2" s="1"/>
  <c r="N145" i="2"/>
  <c r="O145" i="2" s="1"/>
  <c r="P105" i="2"/>
  <c r="Q105" i="2" s="1"/>
  <c r="X87" i="2"/>
  <c r="Y87" i="2" s="1"/>
  <c r="Y86" i="2" s="1"/>
  <c r="V66" i="2"/>
  <c r="W66" i="2" s="1"/>
  <c r="Z144" i="2"/>
  <c r="AA144" i="2" s="1"/>
  <c r="N105" i="2"/>
  <c r="O105" i="2" s="1"/>
  <c r="V87" i="2"/>
  <c r="W87" i="2" s="1"/>
  <c r="W86" i="2" s="1"/>
  <c r="V24" i="2" s="1"/>
  <c r="W24" i="2" s="1"/>
  <c r="L75" i="2"/>
  <c r="M75" i="2" s="1"/>
  <c r="M74" i="2" s="1"/>
  <c r="X59" i="2"/>
  <c r="Y59" i="2" s="1"/>
  <c r="H59" i="2"/>
  <c r="I59" i="2" s="1"/>
  <c r="L58" i="2"/>
  <c r="M58" i="2" s="1"/>
  <c r="X57" i="2"/>
  <c r="Y57" i="2" s="1"/>
  <c r="L56" i="2"/>
  <c r="M56" i="2" s="1"/>
  <c r="R185" i="2"/>
  <c r="S185" i="2" s="1"/>
  <c r="S184" i="2" s="1"/>
  <c r="N158" i="2"/>
  <c r="O158" i="2" s="1"/>
  <c r="R144" i="2"/>
  <c r="S144" i="2" s="1"/>
  <c r="Z105" i="2"/>
  <c r="AA105" i="2" s="1"/>
  <c r="AA104" i="2" s="1"/>
  <c r="Z84" i="2" s="1"/>
  <c r="AA84" i="2" s="1"/>
  <c r="AA83" i="2" s="1"/>
  <c r="Z23" i="2" s="1"/>
  <c r="AA23" i="2" s="1"/>
  <c r="AA22" i="2" s="1"/>
  <c r="P96" i="2"/>
  <c r="Q96" i="2" s="1"/>
  <c r="Q95" i="2" s="1"/>
  <c r="T87" i="2"/>
  <c r="H87" i="2"/>
  <c r="I87" i="2" s="1"/>
  <c r="I86" i="2" s="1"/>
  <c r="H141" i="2" s="1"/>
  <c r="I141" i="2" s="1"/>
  <c r="R73" i="2"/>
  <c r="S73" i="2" s="1"/>
  <c r="X105" i="2"/>
  <c r="Y105" i="2" s="1"/>
  <c r="Y104" i="2" s="1"/>
  <c r="X84" i="2" s="1"/>
  <c r="Y84" i="2" s="1"/>
  <c r="Y83" i="2" s="1"/>
  <c r="X23" i="2" s="1"/>
  <c r="Y23" i="2" s="1"/>
  <c r="Y22" i="2" s="1"/>
  <c r="L105" i="2"/>
  <c r="M105" i="2" s="1"/>
  <c r="M104" i="2" s="1"/>
  <c r="L84" i="2" s="1"/>
  <c r="M84" i="2" s="1"/>
  <c r="M83" i="2" s="1"/>
  <c r="L23" i="2" s="1"/>
  <c r="M23" i="2" s="1"/>
  <c r="M22" i="2" s="1"/>
  <c r="V59" i="2"/>
  <c r="W59" i="2" s="1"/>
  <c r="N59" i="2"/>
  <c r="O59" i="2" s="1"/>
  <c r="Z58" i="2"/>
  <c r="AA58" i="2" s="1"/>
  <c r="Z56" i="2"/>
  <c r="AA56" i="2" s="1"/>
  <c r="H157" i="2"/>
  <c r="I157" i="2" s="1"/>
  <c r="L137" i="2"/>
  <c r="M137" i="2" s="1"/>
  <c r="V105" i="2"/>
  <c r="W105" i="2" s="1"/>
  <c r="W104" i="2" s="1"/>
  <c r="V84" i="2" s="1"/>
  <c r="W84" i="2" s="1"/>
  <c r="W83" i="2" s="1"/>
  <c r="V23" i="2" s="1"/>
  <c r="W23" i="2" s="1"/>
  <c r="W22" i="2" s="1"/>
  <c r="P73" i="2"/>
  <c r="Q73" i="2" s="1"/>
  <c r="H73" i="2"/>
  <c r="I73" i="2" s="1"/>
  <c r="V65" i="2"/>
  <c r="W65" i="2" s="1"/>
  <c r="P176" i="2"/>
  <c r="Q176" i="2" s="1"/>
  <c r="Q175" i="2" s="1"/>
  <c r="P59" i="2" s="1"/>
  <c r="Q59" i="2" s="1"/>
  <c r="N169" i="2"/>
  <c r="O169" i="2" s="1"/>
  <c r="P156" i="2"/>
  <c r="Q156" i="2" s="1"/>
  <c r="Q155" i="2" s="1"/>
  <c r="P131" i="2" s="1"/>
  <c r="Q131" i="2" s="1"/>
  <c r="X136" i="2"/>
  <c r="Y136" i="2" s="1"/>
  <c r="H105" i="2"/>
  <c r="I105" i="2" s="1"/>
  <c r="I104" i="2" s="1"/>
  <c r="H84" i="2" s="1"/>
  <c r="I84" i="2" s="1"/>
  <c r="I83" i="2" s="1"/>
  <c r="H23" i="2" s="1"/>
  <c r="I23" i="2" s="1"/>
  <c r="I22" i="2" s="1"/>
  <c r="H26" i="1" s="1"/>
  <c r="X96" i="2"/>
  <c r="Y96" i="2" s="1"/>
  <c r="Y95" i="2" s="1"/>
  <c r="P87" i="2"/>
  <c r="Q87" i="2" s="1"/>
  <c r="H75" i="2"/>
  <c r="I75" i="2" s="1"/>
  <c r="I74" i="2" s="1"/>
  <c r="V73" i="2"/>
  <c r="W73" i="2" s="1"/>
  <c r="L65" i="2"/>
  <c r="M65" i="2" s="1"/>
  <c r="H56" i="2"/>
  <c r="I56" i="2" s="1"/>
  <c r="L53" i="2"/>
  <c r="M53" i="2" s="1"/>
  <c r="V32" i="2"/>
  <c r="W32" i="2" s="1"/>
  <c r="Z31" i="2"/>
  <c r="AA31" i="2" s="1"/>
  <c r="AA30" i="2" s="1"/>
  <c r="X21" i="2"/>
  <c r="Y21" i="2" s="1"/>
  <c r="Y20" i="2" s="1"/>
  <c r="H21" i="2"/>
  <c r="I21" i="2" s="1"/>
  <c r="I20" i="2" s="1"/>
  <c r="P25" i="2"/>
  <c r="Q25" i="2" s="1"/>
  <c r="L24" i="2"/>
  <c r="M24" i="2" s="1"/>
  <c r="V25" i="2"/>
  <c r="W25" i="2" s="1"/>
  <c r="Z24" i="2"/>
  <c r="AA24" i="2" s="1"/>
  <c r="N73" i="2"/>
  <c r="O73" i="2" s="1"/>
  <c r="Z54" i="2"/>
  <c r="AA54" i="2" s="1"/>
  <c r="H54" i="2"/>
  <c r="I54" i="2" s="1"/>
  <c r="Z47" i="2"/>
  <c r="AA47" i="2" s="1"/>
  <c r="V46" i="2"/>
  <c r="W46" i="2" s="1"/>
  <c r="N46" i="2"/>
  <c r="O46" i="2" s="1"/>
  <c r="X25" i="2"/>
  <c r="Y25" i="2" s="1"/>
  <c r="H25" i="2"/>
  <c r="I25" i="2" s="1"/>
  <c r="L59" i="2"/>
  <c r="M59" i="2" s="1"/>
  <c r="P46" i="2"/>
  <c r="Q46" i="2" s="1"/>
  <c r="P56" i="2"/>
  <c r="Q56" i="2" s="1"/>
  <c r="R53" i="2"/>
  <c r="S53" i="2" s="1"/>
  <c r="L32" i="2"/>
  <c r="M32" i="2" s="1"/>
  <c r="X31" i="2"/>
  <c r="Y31" i="2" s="1"/>
  <c r="H31" i="2"/>
  <c r="I31" i="2" s="1"/>
  <c r="V21" i="2"/>
  <c r="W21" i="2" s="1"/>
  <c r="W20" i="2" s="1"/>
  <c r="N21" i="2"/>
  <c r="O21" i="2" s="1"/>
  <c r="O20" i="2" s="1"/>
  <c r="H21" i="1"/>
  <c r="H46" i="2"/>
  <c r="I46" i="2" s="1"/>
  <c r="X54" i="2"/>
  <c r="Y54" i="2" s="1"/>
  <c r="Z53" i="2"/>
  <c r="AA53" i="2" s="1"/>
  <c r="X47" i="2"/>
  <c r="Y47" i="2" s="1"/>
  <c r="H47" i="2"/>
  <c r="I47" i="2" s="1"/>
  <c r="L46" i="2"/>
  <c r="M46" i="2" s="1"/>
  <c r="X46" i="2"/>
  <c r="Y46" i="2" s="1"/>
  <c r="X58" i="2"/>
  <c r="Y58" i="2" s="1"/>
  <c r="N54" i="2"/>
  <c r="O54" i="2" s="1"/>
  <c r="P53" i="2"/>
  <c r="Q53" i="2" s="1"/>
  <c r="H53" i="2"/>
  <c r="I53" i="2" s="1"/>
  <c r="Z32" i="2"/>
  <c r="AA32" i="2" s="1"/>
  <c r="R32" i="2"/>
  <c r="S32" i="2" s="1"/>
  <c r="V31" i="2"/>
  <c r="W31" i="2" s="1"/>
  <c r="W30" i="2" s="1"/>
  <c r="N31" i="2"/>
  <c r="O31" i="2" s="1"/>
  <c r="L21" i="2"/>
  <c r="M21" i="2" s="1"/>
  <c r="M20" i="2" s="1"/>
  <c r="L25" i="2"/>
  <c r="M25" i="2" s="1"/>
  <c r="H24" i="1"/>
  <c r="X56" i="2"/>
  <c r="Y56" i="2" s="1"/>
  <c r="V54" i="2"/>
  <c r="W54" i="2" s="1"/>
  <c r="X53" i="2"/>
  <c r="Y53" i="2" s="1"/>
  <c r="V47" i="2"/>
  <c r="W47" i="2" s="1"/>
  <c r="Z46" i="2"/>
  <c r="AA46" i="2" s="1"/>
  <c r="R46" i="2"/>
  <c r="S46" i="2" s="1"/>
  <c r="X24" i="2"/>
  <c r="Y24" i="2" s="1"/>
  <c r="H24" i="2"/>
  <c r="I24" i="2" s="1"/>
  <c r="N71" i="2"/>
  <c r="O71" i="2" s="1"/>
  <c r="H58" i="2"/>
  <c r="I58" i="2" s="1"/>
  <c r="L54" i="2"/>
  <c r="M54" i="2" s="1"/>
  <c r="V53" i="2"/>
  <c r="W53" i="2" s="1"/>
  <c r="N53" i="2"/>
  <c r="O53" i="2" s="1"/>
  <c r="X32" i="2"/>
  <c r="Y32" i="2" s="1"/>
  <c r="P32" i="2"/>
  <c r="Q32" i="2" s="1"/>
  <c r="H32" i="2"/>
  <c r="I32" i="2" s="1"/>
  <c r="L31" i="2"/>
  <c r="M31" i="2" s="1"/>
  <c r="M30" i="2" s="1"/>
  <c r="Z21" i="2"/>
  <c r="AA21" i="2" s="1"/>
  <c r="AA20" i="2" s="1"/>
  <c r="R21" i="2"/>
  <c r="S21" i="2" s="1"/>
  <c r="S20" i="2" s="1"/>
  <c r="N87" i="2"/>
  <c r="O87" i="2" s="1"/>
  <c r="O86" i="2" s="1"/>
  <c r="N24" i="2" s="1"/>
  <c r="O24" i="2" s="1"/>
  <c r="L47" i="2"/>
  <c r="M47" i="2" s="1"/>
  <c r="I17" i="2"/>
  <c r="H22" i="1" s="1"/>
  <c r="AA17" i="2"/>
  <c r="Z25" i="2"/>
  <c r="AA25" i="2" s="1"/>
  <c r="K27" i="2"/>
  <c r="K38" i="2"/>
  <c r="K44" i="2"/>
  <c r="K28" i="2"/>
  <c r="S14" i="2"/>
  <c r="AA14" i="2"/>
  <c r="O17" i="2"/>
  <c r="K40" i="2"/>
  <c r="Q109" i="2"/>
  <c r="K109" i="2" s="1"/>
  <c r="J109" i="2"/>
  <c r="O197" i="2"/>
  <c r="N157" i="2" s="1"/>
  <c r="O157" i="2" s="1"/>
  <c r="K198" i="2"/>
  <c r="K197" i="2" s="1"/>
  <c r="K369" i="2"/>
  <c r="K368" i="2" s="1"/>
  <c r="U37" i="2"/>
  <c r="K37" i="2" s="1"/>
  <c r="U39" i="2"/>
  <c r="K39" i="2" s="1"/>
  <c r="U41" i="2"/>
  <c r="K41" i="2" s="1"/>
  <c r="U43" i="2"/>
  <c r="K43" i="2" s="1"/>
  <c r="J38" i="2"/>
  <c r="J40" i="2"/>
  <c r="J42" i="2"/>
  <c r="J44" i="2"/>
  <c r="J82" i="2"/>
  <c r="Q82" i="2"/>
  <c r="Q81" i="2" s="1"/>
  <c r="P75" i="2" s="1"/>
  <c r="Q75" i="2" s="1"/>
  <c r="Q74" i="2" s="1"/>
  <c r="P21" i="2" s="1"/>
  <c r="Q21" i="2" s="1"/>
  <c r="Q20" i="2" s="1"/>
  <c r="J19" i="2"/>
  <c r="J77" i="2"/>
  <c r="U77" i="2"/>
  <c r="K77" i="2" s="1"/>
  <c r="K78" i="2"/>
  <c r="K98" i="2"/>
  <c r="K101" i="2"/>
  <c r="Q92" i="2"/>
  <c r="J92" i="2"/>
  <c r="K102" i="2"/>
  <c r="J118" i="2"/>
  <c r="U118" i="2"/>
  <c r="K89" i="2"/>
  <c r="J107" i="2"/>
  <c r="U88" i="2"/>
  <c r="K88" i="2" s="1"/>
  <c r="J88" i="2"/>
  <c r="K93" i="2"/>
  <c r="K97" i="2"/>
  <c r="J80" i="2"/>
  <c r="K90" i="2"/>
  <c r="J103" i="2"/>
  <c r="K126" i="2"/>
  <c r="U80" i="2"/>
  <c r="K80" i="2" s="1"/>
  <c r="K92" i="2"/>
  <c r="J98" i="2"/>
  <c r="U103" i="2"/>
  <c r="K103" i="2" s="1"/>
  <c r="U107" i="2"/>
  <c r="K107" i="2" s="1"/>
  <c r="J78" i="2"/>
  <c r="J90" i="2"/>
  <c r="K94" i="2"/>
  <c r="J101" i="2"/>
  <c r="K111" i="2"/>
  <c r="U81" i="2"/>
  <c r="T75" i="2" s="1"/>
  <c r="K121" i="2"/>
  <c r="K123" i="2"/>
  <c r="K125" i="2"/>
  <c r="K127" i="2"/>
  <c r="K153" i="2"/>
  <c r="J76" i="2"/>
  <c r="J94" i="2"/>
  <c r="J99" i="2"/>
  <c r="K106" i="2"/>
  <c r="J114" i="2"/>
  <c r="K151" i="2"/>
  <c r="J79" i="2"/>
  <c r="J89" i="2"/>
  <c r="J102" i="2"/>
  <c r="K108" i="2"/>
  <c r="K149" i="2"/>
  <c r="U79" i="2"/>
  <c r="K79" i="2" s="1"/>
  <c r="J91" i="2"/>
  <c r="J97" i="2"/>
  <c r="J106" i="2"/>
  <c r="K110" i="2"/>
  <c r="K112" i="2"/>
  <c r="S113" i="2"/>
  <c r="R87" i="2" s="1"/>
  <c r="S87" i="2" s="1"/>
  <c r="S86" i="2" s="1"/>
  <c r="J127" i="2"/>
  <c r="K129" i="2"/>
  <c r="K128" i="2" s="1"/>
  <c r="K186" i="2"/>
  <c r="S225" i="2"/>
  <c r="K225" i="2" s="1"/>
  <c r="J225" i="2"/>
  <c r="O111" i="2"/>
  <c r="U116" i="2"/>
  <c r="O122" i="2"/>
  <c r="K122" i="2" s="1"/>
  <c r="O124" i="2"/>
  <c r="K124" i="2" s="1"/>
  <c r="U148" i="2"/>
  <c r="K148" i="2" s="1"/>
  <c r="U150" i="2"/>
  <c r="K150" i="2" s="1"/>
  <c r="U152" i="2"/>
  <c r="K152" i="2" s="1"/>
  <c r="K180" i="2"/>
  <c r="J196" i="2"/>
  <c r="J209" i="2"/>
  <c r="U209" i="2"/>
  <c r="J149" i="2"/>
  <c r="J151" i="2"/>
  <c r="J153" i="2"/>
  <c r="U177" i="2"/>
  <c r="K177" i="2" s="1"/>
  <c r="J177" i="2"/>
  <c r="U193" i="2"/>
  <c r="T147" i="2" s="1"/>
  <c r="K179" i="2"/>
  <c r="K188" i="2"/>
  <c r="K192" i="2"/>
  <c r="K189" i="2"/>
  <c r="K201" i="2"/>
  <c r="J203" i="2"/>
  <c r="U203" i="2"/>
  <c r="K203" i="2" s="1"/>
  <c r="K227" i="2"/>
  <c r="K183" i="2"/>
  <c r="K178" i="2"/>
  <c r="K181" i="2"/>
  <c r="M192" i="2"/>
  <c r="J192" i="2"/>
  <c r="J179" i="2"/>
  <c r="J181" i="2"/>
  <c r="J189" i="2"/>
  <c r="J213" i="2"/>
  <c r="J188" i="2"/>
  <c r="K196" i="2"/>
  <c r="K195" i="2" s="1"/>
  <c r="U195" i="2"/>
  <c r="T156" i="2" s="1"/>
  <c r="J198" i="2"/>
  <c r="U202" i="2"/>
  <c r="K202" i="2" s="1"/>
  <c r="J202" i="2"/>
  <c r="K215" i="2"/>
  <c r="K214" i="2" s="1"/>
  <c r="J215" i="2"/>
  <c r="Y215" i="2"/>
  <c r="Y214" i="2" s="1"/>
  <c r="X167" i="2" s="1"/>
  <c r="Y167" i="2" s="1"/>
  <c r="U263" i="2"/>
  <c r="J263" i="2"/>
  <c r="J187" i="2"/>
  <c r="J205" i="2"/>
  <c r="U205" i="2"/>
  <c r="K205" i="2" s="1"/>
  <c r="O214" i="2"/>
  <c r="K219" i="2"/>
  <c r="K218" i="2" s="1"/>
  <c r="O232" i="2"/>
  <c r="O231" i="2" s="1"/>
  <c r="N185" i="2" s="1"/>
  <c r="O185" i="2" s="1"/>
  <c r="O184" i="2" s="1"/>
  <c r="N144" i="2" s="1"/>
  <c r="O144" i="2" s="1"/>
  <c r="O143" i="2" s="1"/>
  <c r="J232" i="2"/>
  <c r="AA290" i="2"/>
  <c r="Z269" i="2" s="1"/>
  <c r="AA269" i="2" s="1"/>
  <c r="K204" i="2"/>
  <c r="U210" i="2"/>
  <c r="T164" i="2" s="1"/>
  <c r="K213" i="2"/>
  <c r="K212" i="2" s="1"/>
  <c r="U212" i="2"/>
  <c r="T166" i="2" s="1"/>
  <c r="O222" i="2"/>
  <c r="K222" i="2" s="1"/>
  <c r="J226" i="2"/>
  <c r="K228" i="2"/>
  <c r="K226" i="2"/>
  <c r="K267" i="2"/>
  <c r="K266" i="2" s="1"/>
  <c r="U266" i="2"/>
  <c r="T253" i="2" s="1"/>
  <c r="J194" i="2"/>
  <c r="J207" i="2"/>
  <c r="U207" i="2"/>
  <c r="K207" i="2" s="1"/>
  <c r="J211" i="2"/>
  <c r="O211" i="2"/>
  <c r="O210" i="2" s="1"/>
  <c r="N164" i="2" s="1"/>
  <c r="O164" i="2" s="1"/>
  <c r="K217" i="2"/>
  <c r="K216" i="2" s="1"/>
  <c r="U216" i="2"/>
  <c r="T172" i="2" s="1"/>
  <c r="S258" i="2"/>
  <c r="R241" i="2" s="1"/>
  <c r="S241" i="2" s="1"/>
  <c r="S240" i="2" s="1"/>
  <c r="R57" i="2" s="1"/>
  <c r="S57" i="2" s="1"/>
  <c r="K259" i="2"/>
  <c r="K258" i="2" s="1"/>
  <c r="J217" i="2"/>
  <c r="U218" i="2"/>
  <c r="T169" i="2" s="1"/>
  <c r="J228" i="2"/>
  <c r="K261" i="2"/>
  <c r="K260" i="2" s="1"/>
  <c r="J204" i="2"/>
  <c r="J206" i="2"/>
  <c r="J230" i="2"/>
  <c r="J265" i="2"/>
  <c r="U330" i="2"/>
  <c r="T300" i="2" s="1"/>
  <c r="K331" i="2"/>
  <c r="K330" i="2" s="1"/>
  <c r="U230" i="2"/>
  <c r="J261" i="2"/>
  <c r="K265" i="2"/>
  <c r="K264" i="2" s="1"/>
  <c r="U236" i="2"/>
  <c r="J236" i="2"/>
  <c r="J257" i="2"/>
  <c r="K257" i="2"/>
  <c r="K256" i="2" s="1"/>
  <c r="K292" i="2"/>
  <c r="J306" i="2"/>
  <c r="Y306" i="2"/>
  <c r="K306" i="2" s="1"/>
  <c r="U231" i="2"/>
  <c r="T185" i="2" s="1"/>
  <c r="K234" i="2"/>
  <c r="K233" i="2" s="1"/>
  <c r="U264" i="2"/>
  <c r="T247" i="2" s="1"/>
  <c r="K294" i="2"/>
  <c r="U256" i="2"/>
  <c r="T244" i="2" s="1"/>
  <c r="S290" i="2"/>
  <c r="R269" i="2" s="1"/>
  <c r="S269" i="2" s="1"/>
  <c r="S268" i="2" s="1"/>
  <c r="U295" i="2"/>
  <c r="J295" i="2"/>
  <c r="K307" i="2"/>
  <c r="M370" i="2"/>
  <c r="L345" i="2" s="1"/>
  <c r="M345" i="2" s="1"/>
  <c r="M344" i="2" s="1"/>
  <c r="L73" i="2" s="1"/>
  <c r="M73" i="2" s="1"/>
  <c r="K371" i="2"/>
  <c r="K370" i="2" s="1"/>
  <c r="U254" i="2"/>
  <c r="T238" i="2" s="1"/>
  <c r="U352" i="2"/>
  <c r="K352" i="2" s="1"/>
  <c r="J352" i="2"/>
  <c r="K291" i="2"/>
  <c r="U290" i="2"/>
  <c r="T269" i="2" s="1"/>
  <c r="M296" i="2"/>
  <c r="L278" i="2" s="1"/>
  <c r="M278" i="2" s="1"/>
  <c r="O310" i="2"/>
  <c r="N275" i="2" s="1"/>
  <c r="O275" i="2" s="1"/>
  <c r="AA296" i="2"/>
  <c r="Z271" i="2" s="1"/>
  <c r="AA271" i="2" s="1"/>
  <c r="K298" i="2"/>
  <c r="W290" i="2"/>
  <c r="V276" i="2" s="1"/>
  <c r="W276" i="2" s="1"/>
  <c r="J294" i="2"/>
  <c r="Q296" i="2"/>
  <c r="P271" i="2" s="1"/>
  <c r="Q271" i="2" s="1"/>
  <c r="J298" i="2"/>
  <c r="K304" i="2"/>
  <c r="J304" i="2"/>
  <c r="Y304" i="2"/>
  <c r="J309" i="2"/>
  <c r="O309" i="2"/>
  <c r="O308" i="2" s="1"/>
  <c r="N274" i="2" s="1"/>
  <c r="O274" i="2" s="1"/>
  <c r="J302" i="2"/>
  <c r="K316" i="2"/>
  <c r="K351" i="2"/>
  <c r="S354" i="2"/>
  <c r="S353" i="2" s="1"/>
  <c r="R335" i="2" s="1"/>
  <c r="S335" i="2" s="1"/>
  <c r="J354" i="2"/>
  <c r="J303" i="2"/>
  <c r="K315" i="2"/>
  <c r="K319" i="2"/>
  <c r="K325" i="2"/>
  <c r="K324" i="2" s="1"/>
  <c r="U324" i="2"/>
  <c r="T289" i="2" s="1"/>
  <c r="K303" i="2"/>
  <c r="K320" i="2"/>
  <c r="Y328" i="2"/>
  <c r="X287" i="2" s="1"/>
  <c r="Y287" i="2" s="1"/>
  <c r="K329" i="2"/>
  <c r="K328" i="2" s="1"/>
  <c r="K350" i="2"/>
  <c r="S296" i="2"/>
  <c r="R278" i="2" s="1"/>
  <c r="S278" i="2" s="1"/>
  <c r="J305" i="2"/>
  <c r="U312" i="2"/>
  <c r="J312" i="2"/>
  <c r="K318" i="2"/>
  <c r="U321" i="2"/>
  <c r="K321" i="2" s="1"/>
  <c r="J321" i="2"/>
  <c r="J325" i="2"/>
  <c r="J297" i="2"/>
  <c r="U305" i="2"/>
  <c r="K305" i="2" s="1"/>
  <c r="K333" i="2"/>
  <c r="K332" i="2" s="1"/>
  <c r="U332" i="2"/>
  <c r="T314" i="2" s="1"/>
  <c r="M350" i="2"/>
  <c r="J350" i="2"/>
  <c r="U297" i="2"/>
  <c r="J307" i="2"/>
  <c r="K317" i="2"/>
  <c r="K347" i="2"/>
  <c r="J349" i="2"/>
  <c r="K367" i="2"/>
  <c r="K366" i="2" s="1"/>
  <c r="U366" i="2"/>
  <c r="T338" i="2" s="1"/>
  <c r="K373" i="2"/>
  <c r="K372" i="2" s="1"/>
  <c r="U372" i="2"/>
  <c r="T358" i="2" s="1"/>
  <c r="M346" i="2"/>
  <c r="K346" i="2" s="1"/>
  <c r="U349" i="2"/>
  <c r="K349" i="2" s="1"/>
  <c r="J351" i="2"/>
  <c r="J361" i="2"/>
  <c r="U361" i="2"/>
  <c r="K361" i="2" s="1"/>
  <c r="J365" i="2"/>
  <c r="U365" i="2"/>
  <c r="K365" i="2" s="1"/>
  <c r="J315" i="2"/>
  <c r="J360" i="2"/>
  <c r="J364" i="2"/>
  <c r="J311" i="2"/>
  <c r="J331" i="2"/>
  <c r="U360" i="2"/>
  <c r="K360" i="2" s="1"/>
  <c r="U364" i="2"/>
  <c r="K364" i="2" s="1"/>
  <c r="J359" i="2"/>
  <c r="U359" i="2"/>
  <c r="K359" i="2" s="1"/>
  <c r="J363" i="2"/>
  <c r="U363" i="2"/>
  <c r="K363" i="2" s="1"/>
  <c r="S369" i="2"/>
  <c r="S368" i="2" s="1"/>
  <c r="R339" i="2" s="1"/>
  <c r="S339" i="2" s="1"/>
  <c r="U308" i="2"/>
  <c r="T274" i="2" s="1"/>
  <c r="J323" i="2"/>
  <c r="K327" i="2"/>
  <c r="K326" i="2" s="1"/>
  <c r="K356" i="2"/>
  <c r="K355" i="2" s="1"/>
  <c r="J320" i="2"/>
  <c r="U323" i="2"/>
  <c r="J347" i="2"/>
  <c r="J362" i="2"/>
  <c r="J367" i="2"/>
  <c r="J373" i="2"/>
  <c r="J371" i="2"/>
  <c r="U269" i="2" l="1"/>
  <c r="R54" i="2"/>
  <c r="S54" i="2" s="1"/>
  <c r="R31" i="2"/>
  <c r="S31" i="2" s="1"/>
  <c r="S30" i="2" s="1"/>
  <c r="R136" i="2"/>
  <c r="S136" i="2" s="1"/>
  <c r="R141" i="2"/>
  <c r="S141" i="2" s="1"/>
  <c r="R24" i="2"/>
  <c r="S24" i="2" s="1"/>
  <c r="R58" i="2"/>
  <c r="S58" i="2" s="1"/>
  <c r="R47" i="2"/>
  <c r="S47" i="2" s="1"/>
  <c r="R145" i="2"/>
  <c r="S145" i="2" s="1"/>
  <c r="K22" i="1"/>
  <c r="L22" i="1" s="1"/>
  <c r="N52" i="2"/>
  <c r="O52" i="2" s="1"/>
  <c r="N45" i="2"/>
  <c r="O45" i="2" s="1"/>
  <c r="R63" i="2"/>
  <c r="S63" i="2" s="1"/>
  <c r="R68" i="2"/>
  <c r="S68" i="2" s="1"/>
  <c r="U169" i="2"/>
  <c r="K169" i="2" s="1"/>
  <c r="J169" i="2"/>
  <c r="K26" i="1"/>
  <c r="L26" i="1" s="1"/>
  <c r="L25" i="1" s="1"/>
  <c r="J300" i="2"/>
  <c r="U300" i="2"/>
  <c r="U166" i="2"/>
  <c r="J166" i="2"/>
  <c r="U147" i="2"/>
  <c r="J147" i="2"/>
  <c r="U274" i="2"/>
  <c r="J274" i="2"/>
  <c r="J244" i="2"/>
  <c r="U244" i="2"/>
  <c r="K244" i="2" s="1"/>
  <c r="J238" i="2"/>
  <c r="U238" i="2"/>
  <c r="J358" i="2"/>
  <c r="U358" i="2"/>
  <c r="U247" i="2"/>
  <c r="K247" i="2" s="1"/>
  <c r="J247" i="2"/>
  <c r="U253" i="2"/>
  <c r="K253" i="2" s="1"/>
  <c r="J253" i="2"/>
  <c r="J164" i="2"/>
  <c r="U164" i="2"/>
  <c r="K164" i="2" s="1"/>
  <c r="J314" i="2"/>
  <c r="U314" i="2"/>
  <c r="U75" i="2"/>
  <c r="J75" i="2"/>
  <c r="J172" i="2"/>
  <c r="U172" i="2"/>
  <c r="J289" i="2"/>
  <c r="U289" i="2"/>
  <c r="K289" i="2" s="1"/>
  <c r="U338" i="2"/>
  <c r="K338" i="2" s="1"/>
  <c r="J338" i="2"/>
  <c r="S334" i="2"/>
  <c r="R71" i="2" s="1"/>
  <c r="S71" i="2" s="1"/>
  <c r="U185" i="2"/>
  <c r="J185" i="2"/>
  <c r="AA268" i="2"/>
  <c r="U156" i="2"/>
  <c r="J156" i="2"/>
  <c r="S22" i="2"/>
  <c r="M284" i="2"/>
  <c r="L66" i="2" s="1"/>
  <c r="M66" i="2" s="1"/>
  <c r="U229" i="2"/>
  <c r="T176" i="2" s="1"/>
  <c r="K230" i="2"/>
  <c r="K229" i="2" s="1"/>
  <c r="U262" i="2"/>
  <c r="K263" i="2"/>
  <c r="K262" i="2" s="1"/>
  <c r="K118" i="2"/>
  <c r="K117" i="2" s="1"/>
  <c r="U117" i="2"/>
  <c r="T105" i="2" s="1"/>
  <c r="K24" i="1"/>
  <c r="L24" i="1" s="1"/>
  <c r="I30" i="2"/>
  <c r="H28" i="1" s="1"/>
  <c r="H136" i="2"/>
  <c r="I136" i="2" s="1"/>
  <c r="Z136" i="2"/>
  <c r="AA136" i="2" s="1"/>
  <c r="I155" i="2"/>
  <c r="H131" i="2" s="1"/>
  <c r="I131" i="2" s="1"/>
  <c r="N161" i="2"/>
  <c r="O161" i="2" s="1"/>
  <c r="T251" i="2"/>
  <c r="L136" i="2"/>
  <c r="M136" i="2" s="1"/>
  <c r="Z145" i="2"/>
  <c r="AA145" i="2" s="1"/>
  <c r="AA165" i="2"/>
  <c r="J157" i="2"/>
  <c r="U157" i="2"/>
  <c r="K157" i="2" s="1"/>
  <c r="I171" i="2"/>
  <c r="U167" i="2"/>
  <c r="K167" i="2" s="1"/>
  <c r="J167" i="2"/>
  <c r="I159" i="2"/>
  <c r="H132" i="2" s="1"/>
  <c r="I132" i="2" s="1"/>
  <c r="T239" i="2"/>
  <c r="R248" i="2"/>
  <c r="S248" i="2" s="1"/>
  <c r="I273" i="2"/>
  <c r="Q240" i="2"/>
  <c r="P57" i="2" s="1"/>
  <c r="Q57" i="2" s="1"/>
  <c r="T243" i="2"/>
  <c r="R252" i="2"/>
  <c r="S252" i="2" s="1"/>
  <c r="N279" i="2"/>
  <c r="O279" i="2" s="1"/>
  <c r="O273" i="2" s="1"/>
  <c r="H281" i="2"/>
  <c r="I281" i="2" s="1"/>
  <c r="I280" i="2" s="1"/>
  <c r="H65" i="2" s="1"/>
  <c r="I65" i="2" s="1"/>
  <c r="T276" i="2"/>
  <c r="U335" i="2"/>
  <c r="J335" i="2"/>
  <c r="R341" i="2"/>
  <c r="S341" i="2" s="1"/>
  <c r="S340" i="2" s="1"/>
  <c r="R72" i="2" s="1"/>
  <c r="S72" i="2" s="1"/>
  <c r="O340" i="2"/>
  <c r="N72" i="2" s="1"/>
  <c r="O72" i="2" s="1"/>
  <c r="O70" i="2" s="1"/>
  <c r="K18" i="2"/>
  <c r="K17" i="2" s="1"/>
  <c r="I22" i="1" s="1"/>
  <c r="M22" i="1" s="1"/>
  <c r="N22" i="1" s="1"/>
  <c r="U17" i="2"/>
  <c r="U168" i="2"/>
  <c r="K168" i="2" s="1"/>
  <c r="J168" i="2"/>
  <c r="V145" i="2"/>
  <c r="W145" i="2" s="1"/>
  <c r="R170" i="2"/>
  <c r="S170" i="2" s="1"/>
  <c r="S155" i="2"/>
  <c r="R131" i="2" s="1"/>
  <c r="S131" i="2" s="1"/>
  <c r="W155" i="2"/>
  <c r="V131" i="2" s="1"/>
  <c r="W131" i="2" s="1"/>
  <c r="M165" i="2"/>
  <c r="Q171" i="2"/>
  <c r="Q159" i="2"/>
  <c r="P132" i="2" s="1"/>
  <c r="Q132" i="2" s="1"/>
  <c r="Q130" i="2" s="1"/>
  <c r="AA245" i="2"/>
  <c r="Z60" i="2" s="1"/>
  <c r="AA60" i="2" s="1"/>
  <c r="AA55" i="2" s="1"/>
  <c r="M245" i="2"/>
  <c r="L60" i="2" s="1"/>
  <c r="M60" i="2" s="1"/>
  <c r="O268" i="2"/>
  <c r="L279" i="2"/>
  <c r="M279" i="2" s="1"/>
  <c r="I245" i="2"/>
  <c r="H60" i="2" s="1"/>
  <c r="I60" i="2" s="1"/>
  <c r="Z252" i="2"/>
  <c r="AA252" i="2" s="1"/>
  <c r="T283" i="2"/>
  <c r="V269" i="2"/>
  <c r="W269" i="2" s="1"/>
  <c r="W268" i="2" s="1"/>
  <c r="Q280" i="2"/>
  <c r="P65" i="2" s="1"/>
  <c r="Q65" i="2" s="1"/>
  <c r="S284" i="2"/>
  <c r="R66" i="2" s="1"/>
  <c r="S66" i="2" s="1"/>
  <c r="J342" i="2"/>
  <c r="U342" i="2"/>
  <c r="K342" i="2" s="1"/>
  <c r="I334" i="2"/>
  <c r="H71" i="2" s="1"/>
  <c r="I71" i="2" s="1"/>
  <c r="AA340" i="2"/>
  <c r="Z72" i="2" s="1"/>
  <c r="AA72" i="2" s="1"/>
  <c r="I55" i="2"/>
  <c r="K209" i="2"/>
  <c r="K208" i="2" s="1"/>
  <c r="U208" i="2"/>
  <c r="T163" i="2" s="1"/>
  <c r="K82" i="2"/>
  <c r="K81" i="2" s="1"/>
  <c r="Y30" i="2"/>
  <c r="O119" i="2"/>
  <c r="N32" i="2" s="1"/>
  <c r="O32" i="2" s="1"/>
  <c r="O30" i="2" s="1"/>
  <c r="S165" i="2"/>
  <c r="M155" i="2"/>
  <c r="L131" i="2" s="1"/>
  <c r="M131" i="2" s="1"/>
  <c r="M130" i="2" s="1"/>
  <c r="P142" i="2"/>
  <c r="Q142" i="2" s="1"/>
  <c r="M159" i="2"/>
  <c r="L132" i="2" s="1"/>
  <c r="M132" i="2" s="1"/>
  <c r="Y171" i="2"/>
  <c r="Y159" i="2"/>
  <c r="X132" i="2" s="1"/>
  <c r="Y132" i="2" s="1"/>
  <c r="P278" i="2"/>
  <c r="Q278" i="2" s="1"/>
  <c r="O284" i="2"/>
  <c r="N66" i="2" s="1"/>
  <c r="O66" i="2" s="1"/>
  <c r="W249" i="2"/>
  <c r="V61" i="2" s="1"/>
  <c r="W61" i="2" s="1"/>
  <c r="Q245" i="2"/>
  <c r="P60" i="2" s="1"/>
  <c r="Q60" i="2" s="1"/>
  <c r="M240" i="2"/>
  <c r="L57" i="2" s="1"/>
  <c r="M57" i="2" s="1"/>
  <c r="L271" i="2"/>
  <c r="M271" i="2" s="1"/>
  <c r="R276" i="2"/>
  <c r="S276" i="2" s="1"/>
  <c r="Y280" i="2"/>
  <c r="X65" i="2" s="1"/>
  <c r="Y65" i="2" s="1"/>
  <c r="M273" i="2"/>
  <c r="AA284" i="2"/>
  <c r="Z66" i="2" s="1"/>
  <c r="AA66" i="2" s="1"/>
  <c r="J345" i="2"/>
  <c r="U345" i="2"/>
  <c r="Q340" i="2"/>
  <c r="P72" i="2" s="1"/>
  <c r="Q72" i="2" s="1"/>
  <c r="W334" i="2"/>
  <c r="V71" i="2" s="1"/>
  <c r="W71" i="2" s="1"/>
  <c r="Q334" i="2"/>
  <c r="P71" i="2" s="1"/>
  <c r="Q71" i="2" s="1"/>
  <c r="U87" i="2"/>
  <c r="J87" i="2"/>
  <c r="S159" i="2"/>
  <c r="R132" i="2" s="1"/>
  <c r="S132" i="2" s="1"/>
  <c r="K312" i="2"/>
  <c r="K310" i="2" s="1"/>
  <c r="U310" i="2"/>
  <c r="T275" i="2" s="1"/>
  <c r="Q86" i="2"/>
  <c r="S143" i="2"/>
  <c r="O104" i="2"/>
  <c r="N84" i="2" s="1"/>
  <c r="O84" i="2" s="1"/>
  <c r="O83" i="2" s="1"/>
  <c r="N23" i="2" s="1"/>
  <c r="O23" i="2" s="1"/>
  <c r="O22" i="2" s="1"/>
  <c r="P137" i="2"/>
  <c r="Q137" i="2" s="1"/>
  <c r="Y155" i="2"/>
  <c r="X131" i="2" s="1"/>
  <c r="Y131" i="2" s="1"/>
  <c r="Y130" i="2" s="1"/>
  <c r="Y143" i="2"/>
  <c r="X142" i="2"/>
  <c r="Y142" i="2" s="1"/>
  <c r="AA159" i="2"/>
  <c r="Z132" i="2" s="1"/>
  <c r="AA132" i="2" s="1"/>
  <c r="AA130" i="2" s="1"/>
  <c r="T160" i="2"/>
  <c r="V174" i="2"/>
  <c r="W174" i="2" s="1"/>
  <c r="V162" i="2"/>
  <c r="W162" i="2" s="1"/>
  <c r="Y249" i="2"/>
  <c r="X61" i="2" s="1"/>
  <c r="Y61" i="2" s="1"/>
  <c r="S245" i="2"/>
  <c r="R60" i="2" s="1"/>
  <c r="S60" i="2" s="1"/>
  <c r="O240" i="2"/>
  <c r="N57" i="2" s="1"/>
  <c r="O57" i="2" s="1"/>
  <c r="J242" i="2"/>
  <c r="U242" i="2"/>
  <c r="K242" i="2" s="1"/>
  <c r="Y245" i="2"/>
  <c r="X60" i="2" s="1"/>
  <c r="Y60" i="2" s="1"/>
  <c r="Y55" i="2" s="1"/>
  <c r="J241" i="2"/>
  <c r="U241" i="2"/>
  <c r="Z337" i="2"/>
  <c r="AA337" i="2" s="1"/>
  <c r="AA334" i="2" s="1"/>
  <c r="Z71" i="2" s="1"/>
  <c r="AA71" i="2" s="1"/>
  <c r="AA70" i="2" s="1"/>
  <c r="Z276" i="2"/>
  <c r="AA276" i="2" s="1"/>
  <c r="AA273" i="2" s="1"/>
  <c r="Q284" i="2"/>
  <c r="P66" i="2" s="1"/>
  <c r="Q66" i="2" s="1"/>
  <c r="Y334" i="2"/>
  <c r="X71" i="2" s="1"/>
  <c r="Y71" i="2" s="1"/>
  <c r="W171" i="2"/>
  <c r="K309" i="2"/>
  <c r="K308" i="2" s="1"/>
  <c r="K354" i="2"/>
  <c r="K353" i="2" s="1"/>
  <c r="K21" i="1"/>
  <c r="L21" i="1" s="1"/>
  <c r="L20" i="1" s="1"/>
  <c r="O21" i="1"/>
  <c r="P21" i="1" s="1"/>
  <c r="Q21" i="1" s="1"/>
  <c r="N58" i="2"/>
  <c r="O58" i="2" s="1"/>
  <c r="M184" i="2"/>
  <c r="L144" i="2" s="1"/>
  <c r="M144" i="2" s="1"/>
  <c r="M143" i="2" s="1"/>
  <c r="T173" i="2"/>
  <c r="I165" i="2"/>
  <c r="J161" i="2"/>
  <c r="U161" i="2"/>
  <c r="K161" i="2" s="1"/>
  <c r="I249" i="2"/>
  <c r="H61" i="2" s="1"/>
  <c r="I61" i="2" s="1"/>
  <c r="Y299" i="2"/>
  <c r="L337" i="2"/>
  <c r="M337" i="2" s="1"/>
  <c r="S249" i="2"/>
  <c r="R61" i="2" s="1"/>
  <c r="S61" i="2" s="1"/>
  <c r="H272" i="2"/>
  <c r="I272" i="2" s="1"/>
  <c r="I268" i="2" s="1"/>
  <c r="Y284" i="2"/>
  <c r="X66" i="2" s="1"/>
  <c r="Y66" i="2" s="1"/>
  <c r="J341" i="2"/>
  <c r="U341" i="2"/>
  <c r="U296" i="2"/>
  <c r="K297" i="2"/>
  <c r="K296" i="2" s="1"/>
  <c r="W159" i="2"/>
  <c r="V132" i="2" s="1"/>
  <c r="W132" i="2" s="1"/>
  <c r="U339" i="2"/>
  <c r="K339" i="2" s="1"/>
  <c r="J339" i="2"/>
  <c r="K116" i="2"/>
  <c r="K115" i="2" s="1"/>
  <c r="U115" i="2"/>
  <c r="T96" i="2" s="1"/>
  <c r="U322" i="2"/>
  <c r="K323" i="2"/>
  <c r="K322" i="2" s="1"/>
  <c r="K232" i="2"/>
  <c r="K231" i="2" s="1"/>
  <c r="K236" i="2"/>
  <c r="K235" i="2" s="1"/>
  <c r="U235" i="2"/>
  <c r="T221" i="2" s="1"/>
  <c r="K211" i="2"/>
  <c r="K210" i="2" s="1"/>
  <c r="N47" i="2"/>
  <c r="O47" i="2" s="1"/>
  <c r="AA143" i="2"/>
  <c r="Q104" i="2"/>
  <c r="P84" i="2" s="1"/>
  <c r="Q84" i="2" s="1"/>
  <c r="Q83" i="2" s="1"/>
  <c r="P23" i="2" s="1"/>
  <c r="Q23" i="2" s="1"/>
  <c r="V58" i="2"/>
  <c r="W58" i="2" s="1"/>
  <c r="N141" i="2"/>
  <c r="O141" i="2" s="1"/>
  <c r="H145" i="2"/>
  <c r="I145" i="2" s="1"/>
  <c r="I143" i="2" s="1"/>
  <c r="V170" i="2"/>
  <c r="W170" i="2" s="1"/>
  <c r="N136" i="2"/>
  <c r="O136" i="2" s="1"/>
  <c r="J120" i="2"/>
  <c r="U120" i="2"/>
  <c r="R162" i="2"/>
  <c r="S162" i="2" s="1"/>
  <c r="Q165" i="2"/>
  <c r="S171" i="2"/>
  <c r="S237" i="2"/>
  <c r="R56" i="2" s="1"/>
  <c r="S56" i="2" s="1"/>
  <c r="V248" i="2"/>
  <c r="W248" i="2" s="1"/>
  <c r="W245" i="2" s="1"/>
  <c r="V60" i="2" s="1"/>
  <c r="W60" i="2" s="1"/>
  <c r="W273" i="2"/>
  <c r="O237" i="2"/>
  <c r="N56" i="2" s="1"/>
  <c r="O56" i="2" s="1"/>
  <c r="AA249" i="2"/>
  <c r="Z61" i="2" s="1"/>
  <c r="AA61" i="2" s="1"/>
  <c r="M268" i="2"/>
  <c r="Q268" i="2"/>
  <c r="M334" i="2"/>
  <c r="L71" i="2" s="1"/>
  <c r="M71" i="2" s="1"/>
  <c r="M70" i="2" s="1"/>
  <c r="M340" i="2"/>
  <c r="L72" i="2" s="1"/>
  <c r="M72" i="2" s="1"/>
  <c r="U336" i="2"/>
  <c r="K336" i="2" s="1"/>
  <c r="J336" i="2"/>
  <c r="V343" i="2"/>
  <c r="W343" i="2" s="1"/>
  <c r="W340" i="2" s="1"/>
  <c r="V72" i="2" s="1"/>
  <c r="W72" i="2" s="1"/>
  <c r="Q249" i="2"/>
  <c r="P61" i="2" s="1"/>
  <c r="Q61" i="2" s="1"/>
  <c r="K290" i="2"/>
  <c r="U293" i="2"/>
  <c r="K295" i="2"/>
  <c r="K293" i="2" s="1"/>
  <c r="V141" i="2"/>
  <c r="W141" i="2" s="1"/>
  <c r="M171" i="2"/>
  <c r="W143" i="2"/>
  <c r="W165" i="2"/>
  <c r="V136" i="2"/>
  <c r="W136" i="2" s="1"/>
  <c r="O155" i="2"/>
  <c r="N131" i="2" s="1"/>
  <c r="O131" i="2" s="1"/>
  <c r="O130" i="2" s="1"/>
  <c r="U200" i="2"/>
  <c r="J200" i="2"/>
  <c r="O159" i="2"/>
  <c r="N132" i="2" s="1"/>
  <c r="O132" i="2" s="1"/>
  <c r="Y165" i="2"/>
  <c r="AA171" i="2"/>
  <c r="W240" i="2"/>
  <c r="V57" i="2" s="1"/>
  <c r="W57" i="2" s="1"/>
  <c r="O220" i="2"/>
  <c r="L252" i="2"/>
  <c r="M252" i="2" s="1"/>
  <c r="M249" i="2" s="1"/>
  <c r="L61" i="2" s="1"/>
  <c r="M61" i="2" s="1"/>
  <c r="M55" i="2" s="1"/>
  <c r="J287" i="2"/>
  <c r="U287" i="2"/>
  <c r="K287" i="2" s="1"/>
  <c r="Q273" i="2"/>
  <c r="W237" i="2"/>
  <c r="V56" i="2" s="1"/>
  <c r="W56" i="2" s="1"/>
  <c r="S273" i="2"/>
  <c r="U286" i="2"/>
  <c r="K286" i="2" s="1"/>
  <c r="J286" i="2"/>
  <c r="S280" i="2"/>
  <c r="R65" i="2" s="1"/>
  <c r="S65" i="2" s="1"/>
  <c r="I340" i="2"/>
  <c r="H72" i="2" s="1"/>
  <c r="I72" i="2" s="1"/>
  <c r="Y340" i="2"/>
  <c r="X72" i="2" s="1"/>
  <c r="Y72" i="2" s="1"/>
  <c r="H52" i="2" l="1"/>
  <c r="I52" i="2" s="1"/>
  <c r="H45" i="2"/>
  <c r="I45" i="2" s="1"/>
  <c r="Z64" i="2"/>
  <c r="AA64" i="2" s="1"/>
  <c r="Z69" i="2"/>
  <c r="AA69" i="2" s="1"/>
  <c r="P49" i="2"/>
  <c r="Q49" i="2" s="1"/>
  <c r="P34" i="2"/>
  <c r="Q34" i="2" s="1"/>
  <c r="N64" i="2"/>
  <c r="O64" i="2" s="1"/>
  <c r="N69" i="2"/>
  <c r="O69" i="2" s="1"/>
  <c r="Z49" i="2"/>
  <c r="AA49" i="2" s="1"/>
  <c r="Z34" i="2"/>
  <c r="AA34" i="2" s="1"/>
  <c r="H68" i="2"/>
  <c r="I68" i="2" s="1"/>
  <c r="H63" i="2"/>
  <c r="I63" i="2" s="1"/>
  <c r="V68" i="2"/>
  <c r="W68" i="2" s="1"/>
  <c r="V63" i="2"/>
  <c r="W63" i="2" s="1"/>
  <c r="S130" i="2"/>
  <c r="J176" i="2"/>
  <c r="U176" i="2"/>
  <c r="K185" i="2"/>
  <c r="K184" i="2" s="1"/>
  <c r="U184" i="2"/>
  <c r="T144" i="2" s="1"/>
  <c r="K166" i="2"/>
  <c r="T270" i="2"/>
  <c r="T277" i="2"/>
  <c r="X52" i="2"/>
  <c r="Y52" i="2" s="1"/>
  <c r="X45" i="2"/>
  <c r="Y45" i="2" s="1"/>
  <c r="P134" i="2"/>
  <c r="Q134" i="2" s="1"/>
  <c r="P139" i="2"/>
  <c r="Q139" i="2" s="1"/>
  <c r="X34" i="2"/>
  <c r="Y34" i="2" s="1"/>
  <c r="X49" i="2"/>
  <c r="Y49" i="2" s="1"/>
  <c r="R134" i="2"/>
  <c r="S134" i="2" s="1"/>
  <c r="S133" i="2" s="1"/>
  <c r="R139" i="2"/>
  <c r="S139" i="2" s="1"/>
  <c r="J283" i="2"/>
  <c r="U283" i="2"/>
  <c r="K283" i="2" s="1"/>
  <c r="U243" i="2"/>
  <c r="K243" i="2" s="1"/>
  <c r="J243" i="2"/>
  <c r="U251" i="2"/>
  <c r="K251" i="2" s="1"/>
  <c r="J251" i="2"/>
  <c r="S70" i="2"/>
  <c r="K75" i="2"/>
  <c r="K74" i="2" s="1"/>
  <c r="U74" i="2"/>
  <c r="T21" i="2" s="1"/>
  <c r="K300" i="2"/>
  <c r="K299" i="2" s="1"/>
  <c r="U299" i="2"/>
  <c r="R135" i="2"/>
  <c r="S135" i="2" s="1"/>
  <c r="R140" i="2"/>
  <c r="S140" i="2" s="1"/>
  <c r="P68" i="2"/>
  <c r="Q68" i="2" s="1"/>
  <c r="P63" i="2"/>
  <c r="Q63" i="2" s="1"/>
  <c r="T278" i="2"/>
  <c r="T271" i="2"/>
  <c r="X272" i="2"/>
  <c r="Y272" i="2" s="1"/>
  <c r="Y268" i="2" s="1"/>
  <c r="X279" i="2"/>
  <c r="Y279" i="2" s="1"/>
  <c r="Y273" i="2" s="1"/>
  <c r="K87" i="2"/>
  <c r="K86" i="2" s="1"/>
  <c r="U86" i="2"/>
  <c r="L64" i="2"/>
  <c r="M64" i="2" s="1"/>
  <c r="L69" i="2"/>
  <c r="M69" i="2" s="1"/>
  <c r="K314" i="2"/>
  <c r="K313" i="2" s="1"/>
  <c r="U313" i="2"/>
  <c r="X139" i="2"/>
  <c r="Y139" i="2" s="1"/>
  <c r="X134" i="2"/>
  <c r="Y134" i="2" s="1"/>
  <c r="V52" i="2"/>
  <c r="W52" i="2" s="1"/>
  <c r="V45" i="2"/>
  <c r="W45" i="2" s="1"/>
  <c r="T282" i="2"/>
  <c r="T288" i="2"/>
  <c r="K341" i="2"/>
  <c r="K241" i="2"/>
  <c r="K240" i="2" s="1"/>
  <c r="U240" i="2"/>
  <c r="T57" i="2" s="1"/>
  <c r="I70" i="2"/>
  <c r="H35" i="1" s="1"/>
  <c r="H135" i="2"/>
  <c r="I135" i="2" s="1"/>
  <c r="H140" i="2"/>
  <c r="I140" i="2" s="1"/>
  <c r="I130" i="2"/>
  <c r="J105" i="2"/>
  <c r="U105" i="2"/>
  <c r="U357" i="2"/>
  <c r="K358" i="2"/>
  <c r="K357" i="2" s="1"/>
  <c r="N49" i="2"/>
  <c r="O49" i="2" s="1"/>
  <c r="N34" i="2"/>
  <c r="O34" i="2" s="1"/>
  <c r="L52" i="2"/>
  <c r="M52" i="2" s="1"/>
  <c r="L45" i="2"/>
  <c r="M45" i="2" s="1"/>
  <c r="R69" i="2"/>
  <c r="S69" i="2" s="1"/>
  <c r="R64" i="2"/>
  <c r="S64" i="2" s="1"/>
  <c r="S62" i="2" s="1"/>
  <c r="Z135" i="2"/>
  <c r="AA135" i="2" s="1"/>
  <c r="Z140" i="2"/>
  <c r="AA140" i="2" s="1"/>
  <c r="V134" i="2"/>
  <c r="W134" i="2" s="1"/>
  <c r="V139" i="2"/>
  <c r="W139" i="2" s="1"/>
  <c r="K120" i="2"/>
  <c r="K119" i="2" s="1"/>
  <c r="U119" i="2"/>
  <c r="T32" i="2" s="1"/>
  <c r="L135" i="2"/>
  <c r="M135" i="2" s="1"/>
  <c r="L140" i="2"/>
  <c r="M140" i="2" s="1"/>
  <c r="Z45" i="2"/>
  <c r="AA45" i="2" s="1"/>
  <c r="Z52" i="2"/>
  <c r="AA52" i="2" s="1"/>
  <c r="J96" i="2"/>
  <c r="U96" i="2"/>
  <c r="R45" i="2"/>
  <c r="S45" i="2" s="1"/>
  <c r="R52" i="2"/>
  <c r="S52" i="2" s="1"/>
  <c r="Q70" i="2"/>
  <c r="X140" i="2"/>
  <c r="Y140" i="2" s="1"/>
  <c r="X135" i="2"/>
  <c r="Y135" i="2" s="1"/>
  <c r="P135" i="2"/>
  <c r="Q135" i="2" s="1"/>
  <c r="P140" i="2"/>
  <c r="Q140" i="2" s="1"/>
  <c r="K335" i="2"/>
  <c r="H64" i="2"/>
  <c r="I64" i="2" s="1"/>
  <c r="H69" i="2"/>
  <c r="I69" i="2" s="1"/>
  <c r="K274" i="2"/>
  <c r="H31" i="1"/>
  <c r="H32" i="1"/>
  <c r="L68" i="2"/>
  <c r="M68" i="2" s="1"/>
  <c r="M67" i="2" s="1"/>
  <c r="L63" i="2"/>
  <c r="M63" i="2" s="1"/>
  <c r="M62" i="2" s="1"/>
  <c r="W55" i="2"/>
  <c r="P69" i="2"/>
  <c r="Q69" i="2" s="1"/>
  <c r="P64" i="2"/>
  <c r="Q64" i="2" s="1"/>
  <c r="V64" i="2"/>
  <c r="W64" i="2" s="1"/>
  <c r="V69" i="2"/>
  <c r="W69" i="2" s="1"/>
  <c r="J160" i="2"/>
  <c r="U160" i="2"/>
  <c r="P141" i="2"/>
  <c r="Q141" i="2" s="1"/>
  <c r="P145" i="2"/>
  <c r="Q145" i="2" s="1"/>
  <c r="Q143" i="2" s="1"/>
  <c r="P54" i="2"/>
  <c r="Q54" i="2" s="1"/>
  <c r="P58" i="2"/>
  <c r="Q58" i="2" s="1"/>
  <c r="Q55" i="2" s="1"/>
  <c r="P136" i="2"/>
  <c r="Q136" i="2" s="1"/>
  <c r="P24" i="2"/>
  <c r="Q24" i="2" s="1"/>
  <c r="Q22" i="2" s="1"/>
  <c r="P31" i="2"/>
  <c r="Q31" i="2" s="1"/>
  <c r="Q30" i="2" s="1"/>
  <c r="P47" i="2"/>
  <c r="Q47" i="2" s="1"/>
  <c r="W70" i="2"/>
  <c r="J163" i="2"/>
  <c r="U163" i="2"/>
  <c r="K163" i="2" s="1"/>
  <c r="L134" i="2"/>
  <c r="M134" i="2" s="1"/>
  <c r="M133" i="2" s="1"/>
  <c r="L139" i="2"/>
  <c r="M139" i="2" s="1"/>
  <c r="M138" i="2" s="1"/>
  <c r="U276" i="2"/>
  <c r="K276" i="2" s="1"/>
  <c r="J276" i="2"/>
  <c r="K156" i="2"/>
  <c r="O22" i="1"/>
  <c r="P22" i="1" s="1"/>
  <c r="Q22" i="1" s="1"/>
  <c r="L34" i="2"/>
  <c r="M34" i="2" s="1"/>
  <c r="L49" i="2"/>
  <c r="M49" i="2" s="1"/>
  <c r="K200" i="2"/>
  <c r="K199" i="2" s="1"/>
  <c r="U199" i="2"/>
  <c r="H134" i="2"/>
  <c r="I134" i="2" s="1"/>
  <c r="I133" i="2" s="1"/>
  <c r="H139" i="2"/>
  <c r="I139" i="2" s="1"/>
  <c r="I138" i="2" s="1"/>
  <c r="V135" i="2"/>
  <c r="W135" i="2" s="1"/>
  <c r="V140" i="2"/>
  <c r="W140" i="2" s="1"/>
  <c r="U275" i="2"/>
  <c r="K275" i="2" s="1"/>
  <c r="J275" i="2"/>
  <c r="Z134" i="2"/>
  <c r="AA134" i="2" s="1"/>
  <c r="AA133" i="2" s="1"/>
  <c r="Z139" i="2"/>
  <c r="AA139" i="2" s="1"/>
  <c r="AA138" i="2" s="1"/>
  <c r="T246" i="2"/>
  <c r="T250" i="2"/>
  <c r="Z68" i="2"/>
  <c r="AA68" i="2" s="1"/>
  <c r="AA67" i="2" s="1"/>
  <c r="Z63" i="2"/>
  <c r="AA63" i="2" s="1"/>
  <c r="AA62" i="2" s="1"/>
  <c r="K172" i="2"/>
  <c r="K238" i="2"/>
  <c r="K147" i="2"/>
  <c r="K146" i="2" s="1"/>
  <c r="U146" i="2"/>
  <c r="J269" i="2"/>
  <c r="N170" i="2"/>
  <c r="O170" i="2" s="1"/>
  <c r="O165" i="2" s="1"/>
  <c r="N252" i="2"/>
  <c r="O252" i="2" s="1"/>
  <c r="O249" i="2" s="1"/>
  <c r="N61" i="2" s="1"/>
  <c r="O61" i="2" s="1"/>
  <c r="N248" i="2"/>
  <c r="O248" i="2" s="1"/>
  <c r="O245" i="2" s="1"/>
  <c r="N60" i="2" s="1"/>
  <c r="O60" i="2" s="1"/>
  <c r="O55" i="2" s="1"/>
  <c r="N174" i="2"/>
  <c r="O174" i="2" s="1"/>
  <c r="O171" i="2" s="1"/>
  <c r="S55" i="2"/>
  <c r="U221" i="2"/>
  <c r="J221" i="2"/>
  <c r="U173" i="2"/>
  <c r="K173" i="2" s="1"/>
  <c r="J173" i="2"/>
  <c r="Y70" i="2"/>
  <c r="K345" i="2"/>
  <c r="K344" i="2" s="1"/>
  <c r="U344" i="2"/>
  <c r="T73" i="2" s="1"/>
  <c r="N68" i="2"/>
  <c r="O68" i="2" s="1"/>
  <c r="O67" i="2" s="1"/>
  <c r="N63" i="2"/>
  <c r="O63" i="2" s="1"/>
  <c r="O62" i="2" s="1"/>
  <c r="W130" i="2"/>
  <c r="J239" i="2"/>
  <c r="U239" i="2"/>
  <c r="K239" i="2" s="1"/>
  <c r="K28" i="1"/>
  <c r="L28" i="1" s="1"/>
  <c r="S67" i="2"/>
  <c r="K269" i="2"/>
  <c r="N135" i="2" l="1"/>
  <c r="O135" i="2" s="1"/>
  <c r="N140" i="2"/>
  <c r="O140" i="2" s="1"/>
  <c r="K237" i="2"/>
  <c r="Z35" i="2"/>
  <c r="AA35" i="2" s="1"/>
  <c r="Z50" i="2"/>
  <c r="AA50" i="2" s="1"/>
  <c r="L51" i="2"/>
  <c r="M51" i="2" s="1"/>
  <c r="L36" i="2"/>
  <c r="M36" i="2" s="1"/>
  <c r="J57" i="2"/>
  <c r="U57" i="2"/>
  <c r="K57" i="2" s="1"/>
  <c r="T145" i="2"/>
  <c r="T24" i="2"/>
  <c r="T58" i="2"/>
  <c r="T47" i="2"/>
  <c r="T31" i="2"/>
  <c r="T136" i="2"/>
  <c r="T54" i="2"/>
  <c r="T141" i="2"/>
  <c r="Q62" i="2"/>
  <c r="R35" i="2"/>
  <c r="S35" i="2" s="1"/>
  <c r="R50" i="2"/>
  <c r="S50" i="2" s="1"/>
  <c r="J270" i="2"/>
  <c r="U270" i="2"/>
  <c r="R49" i="2"/>
  <c r="S49" i="2" s="1"/>
  <c r="R34" i="2"/>
  <c r="S34" i="2" s="1"/>
  <c r="L35" i="2"/>
  <c r="M35" i="2" s="1"/>
  <c r="L50" i="2"/>
  <c r="M50" i="2" s="1"/>
  <c r="M48" i="2" s="1"/>
  <c r="T343" i="2"/>
  <c r="T337" i="2"/>
  <c r="Q67" i="2"/>
  <c r="W62" i="2"/>
  <c r="M33" i="2"/>
  <c r="K105" i="2"/>
  <c r="K104" i="2" s="1"/>
  <c r="U104" i="2"/>
  <c r="T84" i="2" s="1"/>
  <c r="Y133" i="2"/>
  <c r="W67" i="2"/>
  <c r="N134" i="2"/>
  <c r="O134" i="2" s="1"/>
  <c r="O133" i="2" s="1"/>
  <c r="N139" i="2"/>
  <c r="O139" i="2" s="1"/>
  <c r="O138" i="2" s="1"/>
  <c r="P52" i="2"/>
  <c r="Q52" i="2" s="1"/>
  <c r="P45" i="2"/>
  <c r="Q45" i="2" s="1"/>
  <c r="Y138" i="2"/>
  <c r="Q138" i="2"/>
  <c r="I62" i="2"/>
  <c r="H33" i="1" s="1"/>
  <c r="U32" i="2"/>
  <c r="K32" i="2" s="1"/>
  <c r="J32" i="2"/>
  <c r="H49" i="2"/>
  <c r="I49" i="2" s="1"/>
  <c r="H34" i="2"/>
  <c r="I34" i="2" s="1"/>
  <c r="T285" i="2"/>
  <c r="T281" i="2"/>
  <c r="X64" i="2"/>
  <c r="Y64" i="2" s="1"/>
  <c r="X69" i="2"/>
  <c r="Y69" i="2" s="1"/>
  <c r="T272" i="2"/>
  <c r="T279" i="2"/>
  <c r="Q133" i="2"/>
  <c r="U144" i="2"/>
  <c r="J144" i="2"/>
  <c r="I67" i="2"/>
  <c r="H34" i="1" s="1"/>
  <c r="V49" i="2"/>
  <c r="W49" i="2" s="1"/>
  <c r="V34" i="2"/>
  <c r="W34" i="2" s="1"/>
  <c r="T53" i="2"/>
  <c r="T46" i="2"/>
  <c r="J250" i="2"/>
  <c r="U250" i="2"/>
  <c r="H36" i="2"/>
  <c r="I36" i="2" s="1"/>
  <c r="H51" i="2"/>
  <c r="I51" i="2" s="1"/>
  <c r="K160" i="2"/>
  <c r="U95" i="2"/>
  <c r="T25" i="2" s="1"/>
  <c r="K96" i="2"/>
  <c r="K95" i="2" s="1"/>
  <c r="U288" i="2"/>
  <c r="K288" i="2" s="1"/>
  <c r="J288" i="2"/>
  <c r="X68" i="2"/>
  <c r="Y68" i="2" s="1"/>
  <c r="Y67" i="2" s="1"/>
  <c r="X63" i="2"/>
  <c r="Y63" i="2" s="1"/>
  <c r="Y62" i="2" s="1"/>
  <c r="U73" i="2"/>
  <c r="K73" i="2" s="1"/>
  <c r="J73" i="2"/>
  <c r="K221" i="2"/>
  <c r="K220" i="2" s="1"/>
  <c r="U220" i="2"/>
  <c r="U246" i="2"/>
  <c r="J246" i="2"/>
  <c r="H50" i="2"/>
  <c r="I50" i="2" s="1"/>
  <c r="H35" i="2"/>
  <c r="I35" i="2" s="1"/>
  <c r="K32" i="1"/>
  <c r="L32" i="1" s="1"/>
  <c r="W138" i="2"/>
  <c r="U282" i="2"/>
  <c r="K282" i="2" s="1"/>
  <c r="J282" i="2"/>
  <c r="U271" i="2"/>
  <c r="K271" i="2" s="1"/>
  <c r="J271" i="2"/>
  <c r="U21" i="2"/>
  <c r="J21" i="2"/>
  <c r="K176" i="2"/>
  <c r="K175" i="2" s="1"/>
  <c r="U175" i="2"/>
  <c r="U237" i="2"/>
  <c r="T56" i="2" s="1"/>
  <c r="Z51" i="2"/>
  <c r="AA51" i="2" s="1"/>
  <c r="AA48" i="2" s="1"/>
  <c r="Z36" i="2"/>
  <c r="AA36" i="2" s="1"/>
  <c r="AA33" i="2" s="1"/>
  <c r="T158" i="2"/>
  <c r="T162" i="2"/>
  <c r="K31" i="1"/>
  <c r="L31" i="1" s="1"/>
  <c r="W133" i="2"/>
  <c r="K35" i="1"/>
  <c r="L35" i="1" s="1"/>
  <c r="U278" i="2"/>
  <c r="K278" i="2" s="1"/>
  <c r="J278" i="2"/>
  <c r="S138" i="2"/>
  <c r="U277" i="2"/>
  <c r="K277" i="2" s="1"/>
  <c r="J277" i="2"/>
  <c r="J56" i="2" l="1"/>
  <c r="U56" i="2"/>
  <c r="U84" i="2"/>
  <c r="J84" i="2"/>
  <c r="J343" i="2"/>
  <c r="U343" i="2"/>
  <c r="K270" i="2"/>
  <c r="J31" i="2"/>
  <c r="U31" i="2"/>
  <c r="K34" i="1"/>
  <c r="L34" i="1" s="1"/>
  <c r="J281" i="2"/>
  <c r="U281" i="2"/>
  <c r="N36" i="2"/>
  <c r="O36" i="2" s="1"/>
  <c r="N51" i="2"/>
  <c r="O51" i="2" s="1"/>
  <c r="J47" i="2"/>
  <c r="U47" i="2"/>
  <c r="K47" i="2" s="1"/>
  <c r="V35" i="2"/>
  <c r="W35" i="2" s="1"/>
  <c r="V50" i="2"/>
  <c r="W50" i="2" s="1"/>
  <c r="W48" i="2" s="1"/>
  <c r="K246" i="2"/>
  <c r="T137" i="2"/>
  <c r="T142" i="2"/>
  <c r="T59" i="2"/>
  <c r="N50" i="2"/>
  <c r="O50" i="2" s="1"/>
  <c r="N35" i="2"/>
  <c r="O35" i="2" s="1"/>
  <c r="O33" i="2" s="1"/>
  <c r="J58" i="2"/>
  <c r="U58" i="2"/>
  <c r="K58" i="2" s="1"/>
  <c r="T170" i="2"/>
  <c r="T174" i="2"/>
  <c r="T252" i="2"/>
  <c r="T248" i="2"/>
  <c r="R51" i="2"/>
  <c r="S51" i="2" s="1"/>
  <c r="R36" i="2"/>
  <c r="S36" i="2" s="1"/>
  <c r="V36" i="2"/>
  <c r="W36" i="2" s="1"/>
  <c r="V51" i="2"/>
  <c r="W51" i="2" s="1"/>
  <c r="K250" i="2"/>
  <c r="K144" i="2"/>
  <c r="U143" i="2"/>
  <c r="K33" i="1"/>
  <c r="L33" i="1" s="1"/>
  <c r="U24" i="2"/>
  <c r="K24" i="2" s="1"/>
  <c r="J24" i="2"/>
  <c r="J285" i="2"/>
  <c r="U285" i="2"/>
  <c r="J162" i="2"/>
  <c r="U162" i="2"/>
  <c r="P35" i="2"/>
  <c r="Q35" i="2" s="1"/>
  <c r="Q33" i="2" s="1"/>
  <c r="P50" i="2"/>
  <c r="Q50" i="2" s="1"/>
  <c r="Q48" i="2" s="1"/>
  <c r="I33" i="2"/>
  <c r="H29" i="1" s="1"/>
  <c r="P36" i="2"/>
  <c r="Q36" i="2" s="1"/>
  <c r="P51" i="2"/>
  <c r="Q51" i="2" s="1"/>
  <c r="U145" i="2"/>
  <c r="K145" i="2" s="1"/>
  <c r="J145" i="2"/>
  <c r="U158" i="2"/>
  <c r="J158" i="2"/>
  <c r="K21" i="2"/>
  <c r="K20" i="2" s="1"/>
  <c r="I24" i="1" s="1"/>
  <c r="U20" i="2"/>
  <c r="U25" i="2"/>
  <c r="K25" i="2" s="1"/>
  <c r="J25" i="2"/>
  <c r="U46" i="2"/>
  <c r="K46" i="2" s="1"/>
  <c r="J46" i="2"/>
  <c r="U279" i="2"/>
  <c r="K279" i="2" s="1"/>
  <c r="K273" i="2" s="1"/>
  <c r="J279" i="2"/>
  <c r="I48" i="2"/>
  <c r="H30" i="1" s="1"/>
  <c r="X51" i="2"/>
  <c r="Y51" i="2" s="1"/>
  <c r="X36" i="2"/>
  <c r="Y36" i="2" s="1"/>
  <c r="J141" i="2"/>
  <c r="U141" i="2"/>
  <c r="K141" i="2" s="1"/>
  <c r="J272" i="2"/>
  <c r="U272" i="2"/>
  <c r="K272" i="2" s="1"/>
  <c r="S33" i="2"/>
  <c r="J54" i="2"/>
  <c r="U54" i="2"/>
  <c r="K54" i="2" s="1"/>
  <c r="U53" i="2"/>
  <c r="K53" i="2" s="1"/>
  <c r="J53" i="2"/>
  <c r="W33" i="2"/>
  <c r="X50" i="2"/>
  <c r="Y50" i="2" s="1"/>
  <c r="Y48" i="2" s="1"/>
  <c r="X35" i="2"/>
  <c r="Y35" i="2" s="1"/>
  <c r="Y33" i="2" s="1"/>
  <c r="U337" i="2"/>
  <c r="J337" i="2"/>
  <c r="S48" i="2"/>
  <c r="U136" i="2"/>
  <c r="K136" i="2" s="1"/>
  <c r="J136" i="2"/>
  <c r="U273" i="2"/>
  <c r="U248" i="2" l="1"/>
  <c r="J248" i="2"/>
  <c r="U170" i="2"/>
  <c r="J170" i="2"/>
  <c r="K281" i="2"/>
  <c r="K280" i="2" s="1"/>
  <c r="U280" i="2"/>
  <c r="T65" i="2" s="1"/>
  <c r="K343" i="2"/>
  <c r="K340" i="2" s="1"/>
  <c r="U340" i="2"/>
  <c r="T72" i="2" s="1"/>
  <c r="K29" i="1"/>
  <c r="L29" i="1" s="1"/>
  <c r="L27" i="1" s="1"/>
  <c r="C14" i="1" s="1"/>
  <c r="K30" i="1"/>
  <c r="L30" i="1" s="1"/>
  <c r="K337" i="2"/>
  <c r="K334" i="2" s="1"/>
  <c r="U334" i="2"/>
  <c r="T71" i="2" s="1"/>
  <c r="U83" i="2"/>
  <c r="T23" i="2" s="1"/>
  <c r="K84" i="2"/>
  <c r="K83" i="2" s="1"/>
  <c r="M24" i="1"/>
  <c r="N24" i="1" s="1"/>
  <c r="N20" i="1" s="1"/>
  <c r="O24" i="1"/>
  <c r="P24" i="1" s="1"/>
  <c r="Q24" i="1" s="1"/>
  <c r="K158" i="2"/>
  <c r="K155" i="2" s="1"/>
  <c r="U155" i="2"/>
  <c r="T131" i="2" s="1"/>
  <c r="K162" i="2"/>
  <c r="K159" i="2" s="1"/>
  <c r="U159" i="2"/>
  <c r="T132" i="2" s="1"/>
  <c r="O48" i="2"/>
  <c r="K31" i="2"/>
  <c r="K30" i="2" s="1"/>
  <c r="I28" i="1" s="1"/>
  <c r="U30" i="2"/>
  <c r="J59" i="2"/>
  <c r="U59" i="2"/>
  <c r="K59" i="2" s="1"/>
  <c r="K56" i="2"/>
  <c r="K285" i="2"/>
  <c r="K284" i="2" s="1"/>
  <c r="U284" i="2"/>
  <c r="T66" i="2" s="1"/>
  <c r="K143" i="2"/>
  <c r="U142" i="2"/>
  <c r="K142" i="2" s="1"/>
  <c r="J142" i="2"/>
  <c r="U268" i="2"/>
  <c r="T52" i="2"/>
  <c r="T45" i="2"/>
  <c r="T64" i="2"/>
  <c r="T69" i="2"/>
  <c r="J252" i="2"/>
  <c r="U252" i="2"/>
  <c r="J174" i="2"/>
  <c r="U174" i="2"/>
  <c r="J137" i="2"/>
  <c r="U137" i="2"/>
  <c r="K137" i="2" s="1"/>
  <c r="K268" i="2"/>
  <c r="U71" i="2" l="1"/>
  <c r="J71" i="2"/>
  <c r="J65" i="2"/>
  <c r="U65" i="2"/>
  <c r="K65" i="2" s="1"/>
  <c r="U132" i="2"/>
  <c r="K132" i="2" s="1"/>
  <c r="J132" i="2"/>
  <c r="U52" i="2"/>
  <c r="K52" i="2" s="1"/>
  <c r="J52" i="2"/>
  <c r="J131" i="2"/>
  <c r="U131" i="2"/>
  <c r="K174" i="2"/>
  <c r="K171" i="2" s="1"/>
  <c r="U171" i="2"/>
  <c r="T68" i="2"/>
  <c r="T63" i="2"/>
  <c r="J45" i="2"/>
  <c r="U45" i="2"/>
  <c r="K45" i="2" s="1"/>
  <c r="Q20" i="1"/>
  <c r="K170" i="2"/>
  <c r="K165" i="2" s="1"/>
  <c r="U165" i="2"/>
  <c r="U64" i="2"/>
  <c r="K64" i="2" s="1"/>
  <c r="J64" i="2"/>
  <c r="K252" i="2"/>
  <c r="K249" i="2" s="1"/>
  <c r="U249" i="2"/>
  <c r="T61" i="2" s="1"/>
  <c r="U72" i="2"/>
  <c r="K72" i="2" s="1"/>
  <c r="J72" i="2"/>
  <c r="M28" i="1"/>
  <c r="N28" i="1" s="1"/>
  <c r="O28" i="1"/>
  <c r="P28" i="1" s="1"/>
  <c r="Q28" i="1" s="1"/>
  <c r="J69" i="2"/>
  <c r="U69" i="2"/>
  <c r="K69" i="2" s="1"/>
  <c r="U66" i="2"/>
  <c r="K66" i="2" s="1"/>
  <c r="J66" i="2"/>
  <c r="U23" i="2"/>
  <c r="J23" i="2"/>
  <c r="K248" i="2"/>
  <c r="K245" i="2" s="1"/>
  <c r="U245" i="2"/>
  <c r="T60" i="2" s="1"/>
  <c r="J63" i="2" l="1"/>
  <c r="U63" i="2"/>
  <c r="J60" i="2"/>
  <c r="U60" i="2"/>
  <c r="T134" i="2"/>
  <c r="T139" i="2"/>
  <c r="T135" i="2"/>
  <c r="T140" i="2"/>
  <c r="U68" i="2"/>
  <c r="J68" i="2"/>
  <c r="K23" i="2"/>
  <c r="K22" i="2" s="1"/>
  <c r="I26" i="1" s="1"/>
  <c r="U22" i="2"/>
  <c r="K131" i="2"/>
  <c r="K130" i="2" s="1"/>
  <c r="U130" i="2"/>
  <c r="J61" i="2"/>
  <c r="U61" i="2"/>
  <c r="K61" i="2" s="1"/>
  <c r="K71" i="2"/>
  <c r="K70" i="2" s="1"/>
  <c r="I35" i="1" s="1"/>
  <c r="U70" i="2"/>
  <c r="T34" i="2" l="1"/>
  <c r="T49" i="2"/>
  <c r="M26" i="1"/>
  <c r="N26" i="1" s="1"/>
  <c r="N25" i="1" s="1"/>
  <c r="O26" i="1"/>
  <c r="P26" i="1" s="1"/>
  <c r="Q26" i="1" s="1"/>
  <c r="K68" i="2"/>
  <c r="K67" i="2" s="1"/>
  <c r="I34" i="1" s="1"/>
  <c r="U67" i="2"/>
  <c r="K60" i="2"/>
  <c r="K55" i="2" s="1"/>
  <c r="U55" i="2"/>
  <c r="U140" i="2"/>
  <c r="K140" i="2" s="1"/>
  <c r="J140" i="2"/>
  <c r="J135" i="2"/>
  <c r="U135" i="2"/>
  <c r="K135" i="2" s="1"/>
  <c r="K63" i="2"/>
  <c r="K62" i="2" s="1"/>
  <c r="I33" i="1" s="1"/>
  <c r="U62" i="2"/>
  <c r="M35" i="1"/>
  <c r="N35" i="1" s="1"/>
  <c r="O35" i="1"/>
  <c r="P35" i="1" s="1"/>
  <c r="Q35" i="1" s="1"/>
  <c r="J139" i="2"/>
  <c r="U139" i="2"/>
  <c r="U134" i="2"/>
  <c r="J134" i="2"/>
  <c r="I31" i="1" l="1"/>
  <c r="I32" i="1"/>
  <c r="M34" i="1"/>
  <c r="N34" i="1" s="1"/>
  <c r="O34" i="1"/>
  <c r="P34" i="1" s="1"/>
  <c r="Q34" i="1" s="1"/>
  <c r="K139" i="2"/>
  <c r="K138" i="2" s="1"/>
  <c r="U138" i="2"/>
  <c r="Q25" i="1"/>
  <c r="M33" i="1"/>
  <c r="N33" i="1" s="1"/>
  <c r="O33" i="1"/>
  <c r="P33" i="1" s="1"/>
  <c r="Q33" i="1" s="1"/>
  <c r="K134" i="2"/>
  <c r="K133" i="2" s="1"/>
  <c r="U133" i="2"/>
  <c r="U49" i="2"/>
  <c r="J49" i="2"/>
  <c r="U34" i="2"/>
  <c r="J34" i="2"/>
  <c r="K49" i="2" l="1"/>
  <c r="T36" i="2"/>
  <c r="T51" i="2"/>
  <c r="T35" i="2"/>
  <c r="T50" i="2"/>
  <c r="M32" i="1"/>
  <c r="N32" i="1" s="1"/>
  <c r="O32" i="1"/>
  <c r="P32" i="1" s="1"/>
  <c r="Q32" i="1" s="1"/>
  <c r="M31" i="1"/>
  <c r="N31" i="1" s="1"/>
  <c r="O31" i="1"/>
  <c r="P31" i="1" s="1"/>
  <c r="Q31" i="1" s="1"/>
  <c r="K34" i="2"/>
  <c r="J35" i="2" l="1"/>
  <c r="U35" i="2"/>
  <c r="U51" i="2"/>
  <c r="K51" i="2" s="1"/>
  <c r="J51" i="2"/>
  <c r="U36" i="2"/>
  <c r="K36" i="2" s="1"/>
  <c r="J36" i="2"/>
  <c r="U50" i="2"/>
  <c r="J50" i="2"/>
  <c r="K50" i="2" l="1"/>
  <c r="K48" i="2" s="1"/>
  <c r="I30" i="1" s="1"/>
  <c r="U48" i="2"/>
  <c r="K35" i="2"/>
  <c r="K33" i="2" s="1"/>
  <c r="I29" i="1" s="1"/>
  <c r="U33" i="2"/>
  <c r="M29" i="1" l="1"/>
  <c r="N29" i="1" s="1"/>
  <c r="O29" i="1"/>
  <c r="P29" i="1" s="1"/>
  <c r="Q29" i="1" s="1"/>
  <c r="M30" i="1"/>
  <c r="N30" i="1" s="1"/>
  <c r="O30" i="1"/>
  <c r="P30" i="1" s="1"/>
  <c r="Q30" i="1" s="1"/>
  <c r="Q27" i="1" l="1"/>
  <c r="N27" i="1"/>
  <c r="C15" i="1" s="1"/>
  <c r="R27" i="1" l="1"/>
  <c r="R25" i="1"/>
  <c r="R24" i="1"/>
  <c r="C13" i="1"/>
  <c r="R20" i="1"/>
  <c r="R23" i="1"/>
  <c r="R34" i="1"/>
  <c r="R21" i="1"/>
  <c r="R26" i="1"/>
  <c r="R22" i="1"/>
  <c r="R28" i="1"/>
  <c r="R33" i="1"/>
  <c r="R35" i="1"/>
  <c r="R31" i="1"/>
  <c r="R32" i="1"/>
  <c r="R29" i="1"/>
  <c r="R30" i="1"/>
</calcChain>
</file>

<file path=xl/sharedStrings.xml><?xml version="1.0" encoding="utf-8"?>
<sst xmlns="http://schemas.openxmlformats.org/spreadsheetml/2006/main" count="3467" uniqueCount="450">
  <si>
    <t>DADOS</t>
  </si>
  <si>
    <t>Titulo</t>
  </si>
  <si>
    <t>ORÇAMENTO</t>
  </si>
  <si>
    <t>Obra</t>
  </si>
  <si>
    <t>Cliente</t>
  </si>
  <si>
    <t>TRT 12</t>
  </si>
  <si>
    <t>Cidade</t>
  </si>
  <si>
    <t>Florianópolis</t>
  </si>
  <si>
    <t>Endereço</t>
  </si>
  <si>
    <t>Rua Paschoal Apóstolo Pítsica, 4936.</t>
  </si>
  <si>
    <t>Descrição</t>
  </si>
  <si>
    <t>Obra BIM</t>
  </si>
  <si>
    <t>Tabela</t>
  </si>
  <si>
    <t>SC-2025-JULHO-DESONERADO-SINAPI</t>
  </si>
  <si>
    <t>UF</t>
  </si>
  <si>
    <t>SC</t>
  </si>
  <si>
    <t>RESUMO</t>
  </si>
  <si>
    <t>Tipo</t>
  </si>
  <si>
    <t>Preço</t>
  </si>
  <si>
    <t>Observação</t>
  </si>
  <si>
    <t>BDI Aplicado</t>
  </si>
  <si>
    <t>Total</t>
  </si>
  <si>
    <t>Geral da edificação</t>
  </si>
  <si>
    <t>Material</t>
  </si>
  <si>
    <t>Execução</t>
  </si>
  <si>
    <t>TABELA DE ORÇAMENTO</t>
  </si>
  <si>
    <t>Item</t>
  </si>
  <si>
    <t>Referência</t>
  </si>
  <si>
    <t>Código</t>
  </si>
  <si>
    <t>Unid.</t>
  </si>
  <si>
    <t>Quantidade</t>
  </si>
  <si>
    <t>Custo unitário sem BDI</t>
  </si>
  <si>
    <t>BDI</t>
  </si>
  <si>
    <t>Preço Material</t>
  </si>
  <si>
    <t>Preço Execução</t>
  </si>
  <si>
    <t>Custo unitário
sem bdi</t>
  </si>
  <si>
    <t>Preço unitário com BDI</t>
  </si>
  <si>
    <t>Preço total com BDI</t>
  </si>
  <si>
    <t>%</t>
  </si>
  <si>
    <t>Unitário</t>
  </si>
  <si>
    <t>1.</t>
  </si>
  <si>
    <t>ADMINISTRAÇÃO LOCAL DA OBRA</t>
  </si>
  <si>
    <t>-</t>
  </si>
  <si>
    <t>1.1</t>
  </si>
  <si>
    <t>PRÓPRIA</t>
  </si>
  <si>
    <t>COMPOSICAO</t>
  </si>
  <si>
    <t>0455</t>
  </si>
  <si>
    <t>ENGENHEIRO CIVIL DE OBRA JÚNIOR COM ENCARGOS COMPLEMENTARES - 5 horas semanais ONERADO</t>
  </si>
  <si>
    <t>mês</t>
  </si>
  <si>
    <t>1.2</t>
  </si>
  <si>
    <t>0456</t>
  </si>
  <si>
    <t>ENCARREGADO GERAL DE OBRAS COM ENCARGOS COMPLEMENTARES - 20 horas semanais ONERADO</t>
  </si>
  <si>
    <t>1.3</t>
  </si>
  <si>
    <t>INSUMO</t>
  </si>
  <si>
    <t>4</t>
  </si>
  <si>
    <t>ART PARA OBRAS OU SERVIÇOS ACIMA DE 15.000,00</t>
  </si>
  <si>
    <t>un</t>
  </si>
  <si>
    <t>1.4</t>
  </si>
  <si>
    <t>SINAPI ADAPTADO</t>
  </si>
  <si>
    <t>0036</t>
  </si>
  <si>
    <t>Elaboração de Plano de Gestão de Resíduos Sólidos</t>
  </si>
  <si>
    <t>2.</t>
  </si>
  <si>
    <t/>
  </si>
  <si>
    <t>SERVIÇOS INICIAIS</t>
  </si>
  <si>
    <t>2.1</t>
  </si>
  <si>
    <t>SINAPI</t>
  </si>
  <si>
    <t>103689</t>
  </si>
  <si>
    <t>FORNECIMENTO E INSTALAÇÃO DE PLACA DE OBRA COM CHAPA GALVANIZADA E ESTRUTURA DE MADEIRA. AF_03/2022_PS</t>
  </si>
  <si>
    <t>m²</t>
  </si>
  <si>
    <t>3.</t>
  </si>
  <si>
    <t>DEMOLIÇÕES REMOÇÕES</t>
  </si>
  <si>
    <t>3.1</t>
  </si>
  <si>
    <t>97641</t>
  </si>
  <si>
    <t>REMOÇÃO DE FORRO DE GESSO, DE FORMA MANUAL, SEM REAPROVEITAMENTO. AF_09/2023</t>
  </si>
  <si>
    <t>3.2</t>
  </si>
  <si>
    <t>0034</t>
  </si>
  <si>
    <t>DEMOLIÇÃO GERAL DE EDIFICAÇÕES, EXCETO PISO - Bela Catarina</t>
  </si>
  <si>
    <t>m³</t>
  </si>
  <si>
    <t>3.3</t>
  </si>
  <si>
    <t>0035</t>
  </si>
  <si>
    <t>DEMOLIÇÃO GERAL DE EDIFICAÇÕES, EXCETO PISO - Beira-Mar, Demais áreas</t>
  </si>
  <si>
    <t>3.4</t>
  </si>
  <si>
    <t>104790</t>
  </si>
  <si>
    <t>DEMOLIÇÃO DE PISO DE CONCRETO SIMPLES, DE FORMA MECANIZADA COM MARTELETE, SEM REAPROVEITAMENTO. AF_09/2023</t>
  </si>
  <si>
    <t>3.5</t>
  </si>
  <si>
    <t>3.6</t>
  </si>
  <si>
    <t>100982</t>
  </si>
  <si>
    <t>CARGA, MANOBRA E DESCARGA DE ENTULHO EM CAMINHÃO BASCULANTE 10 M³ - CARGA COM ESCAVADEIRA HIDRÁULICA (CAÇAMBA DE 0,80 M³ / 111 HP) E DESCARGA LIVRE (UNIDADE: M3). AF_07/2020</t>
  </si>
  <si>
    <t>3.7</t>
  </si>
  <si>
    <t>95875</t>
  </si>
  <si>
    <t>TRANSPORTE COM CAMINHÃO BASCULANTE DE 10 M³, EM VIA URBANA PAVIMENTADA, DMT ATÉ 30 KM (UNIDADE: M3XKM). AF_07/2020</t>
  </si>
  <si>
    <t>m³XKm</t>
  </si>
  <si>
    <t>3.8</t>
  </si>
  <si>
    <t>98525</t>
  </si>
  <si>
    <t>LIMPEZA MECANIZADA DE CAMADA VEGETAL, VEGETAÇÃO E PEQUENAS ÁRVORES (DIÂMETRO DE TRONCO MENOR QUE 0,20 M), COM TRATOR DE ESTEIRAS. AF_03/2024</t>
  </si>
  <si>
    <t>TABELA DE COMPOSIÇÕES UTILIZADAS</t>
  </si>
  <si>
    <t>Multiplicador</t>
  </si>
  <si>
    <t>Preço Execução
(MAO + EQP + TRA + TER...)</t>
  </si>
  <si>
    <t>Preço Mão de obra</t>
  </si>
  <si>
    <t>Preço Equipamento</t>
  </si>
  <si>
    <t>Preço Transporte</t>
  </si>
  <si>
    <t>Preço Terceirizado</t>
  </si>
  <si>
    <t>Preço Comissionamento</t>
  </si>
  <si>
    <t>Preço Verba</t>
  </si>
  <si>
    <t>Outros preços</t>
  </si>
  <si>
    <t>Ref.
Tabela</t>
  </si>
  <si>
    <t>Ref.
Código</t>
  </si>
  <si>
    <t>Justificativa</t>
  </si>
  <si>
    <t xml:space="preserve">Grupo de
Serviço </t>
  </si>
  <si>
    <t>Serviço</t>
  </si>
  <si>
    <t>Original</t>
  </si>
  <si>
    <t>Adaptada de SINAPI 90778, pode ser encontrada a planilha de cálculo em            F:\5 PROJOBRA\1 SEDE 2º GRAU E ADMINISTRATIVO\1 PRÉDIO SEDE EJ 395\2025 - PROJETO MODELO - NOVOS GABINETES\2025 - Pav 7 - Gabinetes Novos\ORÇAMENTO\EDITÁVEIS</t>
  </si>
  <si>
    <t>90778</t>
  </si>
  <si>
    <t>Geral</t>
  </si>
  <si>
    <t>471640</t>
  </si>
  <si>
    <t>ENGENHEIRO CIVIL DE OBRA JÚNIOR COM ENCARGOS COMPLEMENTARES - 5 horas semanais - Material ONERADO</t>
  </si>
  <si>
    <t>471641</t>
  </si>
  <si>
    <t>ENGENHEIRO CIVIL DE OBRA JÚNIOR COM ENCARGOS COMPLEMENTARES - 5 horas semanais - Mão de Obra ONERADO</t>
  </si>
  <si>
    <t>Adaptada de SINAPI 90776, pode ser encontrada a planilha de cálculo em            F:\5 PROJOBRA\1 SEDE 2º GRAU E ADMINISTRATIVO\1 PRÉDIO SEDE EJ 395\2025 - PROJETO MODELO - NOVOS GABINETES\2025 - Pav 7 - Gabinetes Novos\ORÇAMENTO\EDITÁVEIS</t>
  </si>
  <si>
    <t>90776</t>
  </si>
  <si>
    <t>471643</t>
  </si>
  <si>
    <t>ENCARREGADO GERAL DE OBRAS COM ENCARGOS COMPLEMENTARES - 20 horas semanais - Material ONERADO</t>
  </si>
  <si>
    <t>471642</t>
  </si>
  <si>
    <t>ENCARREGADO GERAL DE OBRAS COM ENCARGOS COMPLEMENTARES - 20 horas semanais - Mão de Obra ONERADO</t>
  </si>
  <si>
    <t>Demolições e Remoções</t>
  </si>
  <si>
    <t>ENGENHEIRO CIVIL DE OBRA PLENO COM ENCARGOS COMPLEMENTARES</t>
  </si>
  <si>
    <t>h</t>
  </si>
  <si>
    <t>Sinalização Vertical Viária</t>
  </si>
  <si>
    <t>102234</t>
  </si>
  <si>
    <t>PINTURA IMUNIZANTE PARA MADEIRA, 2 DEMÃOS. AF_01/2021</t>
  </si>
  <si>
    <t>88316</t>
  </si>
  <si>
    <t>SERVENTE COM ENCARGOS COMPLEMENTARES</t>
  </si>
  <si>
    <t>88262</t>
  </si>
  <si>
    <t>CARPINTEIRO DE FORMAS COM ENCARGOS COMPLEMENTARES</t>
  </si>
  <si>
    <t>5069</t>
  </si>
  <si>
    <t>PREGO DE ACO POLIDO COM CABECA 17 X 27 (2 1/2 X 11)</t>
  </si>
  <si>
    <t>kg</t>
  </si>
  <si>
    <t>5065</t>
  </si>
  <si>
    <t>PREGO DE ACO POLIDO COM CABECA 10 X 10 (7/8 X 17)</t>
  </si>
  <si>
    <t>4813</t>
  </si>
  <si>
    <t>PLACA DE OBRA (PARA CONSTRUCAO CIVIL) EM CHAPA GALVANIZADA *N. 22*, ADESIVADA, DE *2,4 X 1,2* M (SEM POSTES PARA FIXACAO)</t>
  </si>
  <si>
    <t>4509</t>
  </si>
  <si>
    <t>SARRAFO *2,5 X 10* CM EM PINUS, MISTA OU EQUIVALENTE DA REGIAO - BRUTA</t>
  </si>
  <si>
    <t>m</t>
  </si>
  <si>
    <t>88269</t>
  </si>
  <si>
    <t>GESSEIRO COM ENCARGOS COMPLEMENTARES</t>
  </si>
  <si>
    <t>97625</t>
  </si>
  <si>
    <t>DEMOLIÇÃO DE ALVENARIA PARA QUALQUER TIPO DE BLOCO, DE FORMA MECANIZADA, SEM REAPROVEITAMENTO. AF_09/2023</t>
  </si>
  <si>
    <t>97629</t>
  </si>
  <si>
    <t>DEMOLIÇÃO DE LAJES, EM CONCRETO ARMADO, DE FORMA MECANIZADA COM MARTELETE, SEM REAPROVEITAMENTO. AF_09/2023</t>
  </si>
  <si>
    <t>97627</t>
  </si>
  <si>
    <t>DEMOLIÇÃO DE PILARES E VIGAS EM CONCRETO ARMADO, DE FORMA MECANIZADA COM MARTELETE, SEM REAPROVEITAMENTO. AF_09/2023</t>
  </si>
  <si>
    <t>4096</t>
  </si>
  <si>
    <t>MOTORISTA OPERADOR DE CAMINHAO COM MUNCK (HORISTA)</t>
  </si>
  <si>
    <t>44475</t>
  </si>
  <si>
    <t>GUINDASTE HIDRAULICO AUTOPROPELIDO, COM LANCA TELESCOPICA 28,80 M, CAPACIDADE MAXIMA 30 T, POTENCIA 97 KW, TRACAO 4 X 4</t>
  </si>
  <si>
    <t>4221</t>
  </si>
  <si>
    <t>OLEO DIESEL COMBUSTIVEL COMUM METROPOLITANO S-10 OU S-500</t>
  </si>
  <si>
    <t>l</t>
  </si>
  <si>
    <t>37372</t>
  </si>
  <si>
    <t>EXAMES - HORISTA (COLETADO CAIXA - ENCARGOS COMPLEMENTARES)</t>
  </si>
  <si>
    <t>43488</t>
  </si>
  <si>
    <t>EPI - FAMILIA OPERADOR ESCAVADEIRA - HORISTA (ENCARGOS COMPLEMENTARES - COLETADO CAIXA)</t>
  </si>
  <si>
    <t>37373</t>
  </si>
  <si>
    <t>SEGURO - HORISTA (COLETADO CAIXA - ENCARGOS COMPLEMENTARES)</t>
  </si>
  <si>
    <t>37371</t>
  </si>
  <si>
    <t>TRANSPORTE - HORISTA (COLETADO CAIXA - ENCARGOS COMPLEMENTARES)</t>
  </si>
  <si>
    <t>37370</t>
  </si>
  <si>
    <t>ALIMENTACAO - HORISTA (COLETADO CAIXA - ENCARGOS COMPLEMENTARES)</t>
  </si>
  <si>
    <t>97647</t>
  </si>
  <si>
    <t>REMOÇÃO DE TELHAS DE FIBROCIMENTO METÁLICA E CERÂMICA, DE FORMA MANUAL, SEM REAPROVEITAMENTO. AF_09/2023</t>
  </si>
  <si>
    <t>88315</t>
  </si>
  <si>
    <t>SERRALHEIRO COM ENCARGOS COMPLEMENTARES</t>
  </si>
  <si>
    <t>90965</t>
  </si>
  <si>
    <t>COMPRESSOR DE AR REBOCÁVEL, VAZÃO 89 PCM, PRESSÃO EFETIVA DE TRABALHO 102 PSI, MOTOR DIESEL, POTÊNCIA 20 CV - CHI DIURNO. AF_06/2015</t>
  </si>
  <si>
    <t>CHI</t>
  </si>
  <si>
    <t>90964</t>
  </si>
  <si>
    <t>COMPRESSOR DE AR REBOCÁVEL, VAZÃO 89 PCM, PRESSÃO EFETIVA DE TRABALHO 102 PSI, MOTOR DIESEL, POTÊNCIA 20 CV - CHP DIURNO. AF_06/2015</t>
  </si>
  <si>
    <t>CHP</t>
  </si>
  <si>
    <t>88309</t>
  </si>
  <si>
    <t>PEDREIRO COM ENCARGOS COMPLEMENTARES</t>
  </si>
  <si>
    <t>5952</t>
  </si>
  <si>
    <t>MARTELETE OU ROMPEDOR PNEUMÁTICO MANUAL, 28 KG, COM SILENCIADOR - CHI DIURNO. AF_07/2016</t>
  </si>
  <si>
    <t>5795</t>
  </si>
  <si>
    <t>MARTELETE OU ROMPEDOR PNEUMÁTICO MANUAL, 28 KG, COM SILENCIADOR - CHP DIURNO. AF_07/2016</t>
  </si>
  <si>
    <t>Transporte, Carga e Descarga de Materiais</t>
  </si>
  <si>
    <t>91387</t>
  </si>
  <si>
    <t>CAMINHÃO BASCULANTE 10 M3, TRUCADO CABINE SIMPLES, PESO BRUTO TOTAL 23.000 KG, CARGA ÚTIL MÁXIMA 15.935 KG, DISTÂNCIA ENTRE EIXOS 4,80 M, POTÊNCIA 230 CV INCLUSIVE CAÇAMBA METÁLICA - CHI DIURNO. AF_06/2014</t>
  </si>
  <si>
    <t>91386</t>
  </si>
  <si>
    <t>CAMINHÃO BASCULANTE 10 M3, TRUCADO CABINE SIMPLES, PESO BRUTO TOTAL 23.000 KG, CARGA ÚTIL MÁXIMA 15.935 KG, DISTÂNCIA ENTRE EIXOS 4,80 M, POTÊNCIA 230 CV INCLUSIVE CAÇAMBA METÁLICA - CHP DIURNO. AF_06/2014</t>
  </si>
  <si>
    <t>5632</t>
  </si>
  <si>
    <t>ESCAVADEIRA HIDRÁULICA SOBRE ESTEIRAS, CAÇAMBA 0,80 M3, PESO OPERACIONAL 17 T, POTENCIA BRUTA 111 HP - CHI DIURNO. AF_06/2014</t>
  </si>
  <si>
    <t>5631</t>
  </si>
  <si>
    <t>ESCAVADEIRA HIDRÁULICA SOBRE ESTEIRAS, CAÇAMBA 0,80 M3, PESO OPERACIONAL 17 T, POTENCIA BRUTA 111 HP - CHP DIURNO. AF_06/2014</t>
  </si>
  <si>
    <t>Supressão Vegetal</t>
  </si>
  <si>
    <t>89032</t>
  </si>
  <si>
    <t>TRATOR DE ESTEIRAS, POTÊNCIA 100 HP, PESO OPERACIONAL 9,4 T, COM LÂMINA 2,19 M3 - CHP DIURNO. AF_06/2014</t>
  </si>
  <si>
    <t>89031</t>
  </si>
  <si>
    <t>TRATOR DE ESTEIRAS, POTÊNCIA 100 HP, PESO OPERACIONAL 9,4 T, COM LÂMINA 2,19 M3 - CHI DIURNO. AF_06/2014</t>
  </si>
  <si>
    <t>88441</t>
  </si>
  <si>
    <t>JARDINEIRO COM ENCARGOS COMPLEMENTARES</t>
  </si>
  <si>
    <t>Livro SINAPI: Cálculos e Parâmetros</t>
  </si>
  <si>
    <t>95403</t>
  </si>
  <si>
    <t>CURSO DE CAPACITAÇÃO PARA ENGENHEIRO CIVIL DE OBRA PLENO (ENCARGOS COMPLEMENTARES) - HORISTA</t>
  </si>
  <si>
    <t>43486</t>
  </si>
  <si>
    <t>EPI - FAMILIA ENGENHEIRO CIVIL - HORISTA (ENCARGOS COMPLEMENTARES - COLETADO CAIXA)</t>
  </si>
  <si>
    <t>43462</t>
  </si>
  <si>
    <t>FERRAMENTAS - FAMILIA ENGENHEIRO CIVIL - HORISTA (ENCARGOS COMPLEMENTARES - COLETADO CAIXA)</t>
  </si>
  <si>
    <t>2707</t>
  </si>
  <si>
    <t>ENGENHEIRO CIVIL DE OBRA PLENO (HORISTA)</t>
  </si>
  <si>
    <t>Pintura em Madeira</t>
  </si>
  <si>
    <t>88310</t>
  </si>
  <si>
    <t>PINTOR COM ENCARGOS COMPLEMENTARES</t>
  </si>
  <si>
    <t>7340</t>
  </si>
  <si>
    <t>IMUNIZANTE PARA MADEIRA, INCOLOR</t>
  </si>
  <si>
    <t>95378</t>
  </si>
  <si>
    <t>CURSO DE CAPACITAÇÃO PARA SERVENTE (ENCARGOS COMPLEMENTARES) - HORISTA</t>
  </si>
  <si>
    <t>43491</t>
  </si>
  <si>
    <t>EPI - FAMILIA SERVENTE - HORISTA (ENCARGOS COMPLEMENTARES - COLETADO CAIXA)</t>
  </si>
  <si>
    <t>43467</t>
  </si>
  <si>
    <t>FERRAMENTAS - FAMILIA SERVENTE - HORISTA (ENCARGOS COMPLEMENTARES - COLETADO CAIXA)</t>
  </si>
  <si>
    <t>6111</t>
  </si>
  <si>
    <t>SERVENTE DE OBRAS (HORISTA)</t>
  </si>
  <si>
    <t>95330</t>
  </si>
  <si>
    <t>CURSO DE CAPACITAÇÃO PARA CARPINTEIRO DE FÔRMAS (ENCARGOS COMPLEMENTARES) - HORISTA</t>
  </si>
  <si>
    <t>43483</t>
  </si>
  <si>
    <t>EPI - FAMILIA CARPINTEIRO DE FORMAS - HORISTA (ENCARGOS COMPLEMENTARES - COLETADO CAIXA)</t>
  </si>
  <si>
    <t>43459</t>
  </si>
  <si>
    <t>FERRAMENTAS - FAMILIA CARPINTEIRO DE FORMAS - HORISTA (ENCARGOS COMPLEMENTARES - COLETADO CAIXA)</t>
  </si>
  <si>
    <t>1213</t>
  </si>
  <si>
    <t>CARPINTEIRO DE FORMAS PARA CONCRETO (HORISTA)</t>
  </si>
  <si>
    <t>95372</t>
  </si>
  <si>
    <t>CURSO DE CAPACITAÇÃO PARA PINTOR (ENCARGOS COMPLEMENTARES) - HORISTA</t>
  </si>
  <si>
    <t>43490</t>
  </si>
  <si>
    <t>EPI - FAMILIA PINTOR - HORISTA (ENCARGOS COMPLEMENTARES - COLETADO CAIXA)</t>
  </si>
  <si>
    <t>43466</t>
  </si>
  <si>
    <t>FERRAMENTAS - FAMILIA PINTOR - HORISTA (ENCARGOS COMPLEMENTARES - COLETADO CAIXA)</t>
  </si>
  <si>
    <t>4783</t>
  </si>
  <si>
    <t>PINTOR (HORISTA)</t>
  </si>
  <si>
    <t>95337</t>
  </si>
  <si>
    <t>CURSO DE CAPACITAÇÃO PARA GESSEIRO (ENCARGOS COMPLEMENTARES) - HORISTA</t>
  </si>
  <si>
    <t>43489</t>
  </si>
  <si>
    <t>EPI - FAMILIA PEDREIRO - HORISTA (ENCARGOS COMPLEMENTARES - COLETADO CAIXA)</t>
  </si>
  <si>
    <t>43465</t>
  </si>
  <si>
    <t>FERRAMENTAS - FAMILIA PEDREIRO - HORISTA (ENCARGOS COMPLEMENTARES - COLETADO CAIXA)</t>
  </si>
  <si>
    <t>12872</t>
  </si>
  <si>
    <t>GESSEIRO (HORISTA)</t>
  </si>
  <si>
    <t>5942</t>
  </si>
  <si>
    <t>PÁ CARREGADEIRA SOBRE RODAS, POTÊNCIA LÍQUIDA 128 HP, CAPACIDADE DA CAÇAMBA 1,7 A 2,8 M3, PESO OPERACIONAL 11632 KG - CHI DIURNO. AF_06/2014</t>
  </si>
  <si>
    <t>5940</t>
  </si>
  <si>
    <t>PÁ CARREGADEIRA SOBRE RODAS, POTÊNCIA LÍQUIDA 128 HP, CAPACIDADE DA CAÇAMBA 1,7 A 2,8 M3, PESO OPERACIONAL 11632 KG - CHP DIURNO. AF_06/2014</t>
  </si>
  <si>
    <t>102275</t>
  </si>
  <si>
    <t>MARTELO DEMOLIDOR ELÉTRICO, COM POTÊNCIA DE 2.000 W, 1.000 IMPACTOS POR MINUTO, PESO DE 30 KG - CHP DIURNO. AF_01/2021</t>
  </si>
  <si>
    <t>102274</t>
  </si>
  <si>
    <t>MARTELO DEMOLIDOR ELÉTRICO, COM POTÊNCIA DE 2.000 W, 1.000 IMPACTOS POR MINUTO, PESO DE 30 KG - CHI DIURNO. AF_01/2021</t>
  </si>
  <si>
    <t>88323</t>
  </si>
  <si>
    <t>TELHADISTA COM ENCARGOS COMPLEMENTARES</t>
  </si>
  <si>
    <t>95377</t>
  </si>
  <si>
    <t>CURSO DE CAPACITAÇÃO PARA SERRALHEIRO (ENCARGOS COMPLEMENTARES) - HORISTA</t>
  </si>
  <si>
    <t>6110</t>
  </si>
  <si>
    <t>SERRALHEIRO (HORISTA)</t>
  </si>
  <si>
    <t>Custos Horários Produtivo e Improdutivo dos Equipamentos</t>
  </si>
  <si>
    <t>89129</t>
  </si>
  <si>
    <t>PÁ CARREGADEIRA SOBRE RODAS, POTÊNCIA LÍQUIDA 128 HP, CAPACIDADE DA CAÇAMBA 1,7 A 2,8 M3, PESO OPERACIONAL 11632 KG - JUROS. AF_06/2014</t>
  </si>
  <si>
    <t>89128</t>
  </si>
  <si>
    <t>PÁ CARREGADEIRA SOBRE RODAS, POTÊNCIA LÍQUIDA 128 HP, CAPACIDADE DA CAÇAMBA 1,7 A 2,8 M3, PESO OPERACIONAL 11632 KG - DEPRECIAÇÃO. AF_06/2014</t>
  </si>
  <si>
    <t>88301</t>
  </si>
  <si>
    <t>OPERADOR DE PÁ CARREGADEIRA COM ENCARGOS COMPLEMENTARES</t>
  </si>
  <si>
    <t>53858</t>
  </si>
  <si>
    <t>PÁ CARREGADEIRA SOBRE RODAS, POTÊNCIA LÍQUIDA 128 HP, CAPACIDADE DA CAÇAMBA 1,7 A 2,8 M3, PESO OPERACIONAL 11632 KG - MATERIAIS NA OPERAÇÃO. AF_06/2014</t>
  </si>
  <si>
    <t>53857</t>
  </si>
  <si>
    <t>PÁ CARREGADEIRA SOBRE RODAS, POTÊNCIA LÍQUIDA 128 HP, CAPACIDADE DA CAÇAMBA 1,7 A 2,8 M3, PESO OPERACIONAL 11632 KG - MANUTENÇÃO. AF_06/2014</t>
  </si>
  <si>
    <t>102273</t>
  </si>
  <si>
    <t>MARTELO DEMOLIDOR ELÉTRICO, COM POTÊNCIA DE 2.000 W, 1.000 IMPACTOS POR MINUTO, PESO DE 30 KG - MATERIAIS NA OPERAÇÃO. AF_01/2021</t>
  </si>
  <si>
    <t>102272</t>
  </si>
  <si>
    <t>MARTELO DEMOLIDOR ELÉTRICO, COM POTÊNCIA DE 2.000 W, 1.000 IMPACTOS POR MINUTO, PESO DE 30 KG - MANUTENÇÃO. AF_01/2021</t>
  </si>
  <si>
    <t>102271</t>
  </si>
  <si>
    <t>MARTELO DEMOLIDOR ELÉTRICO, COM POTÊNCIA DE 2.000 W, 1.000 IMPACTOS POR MINUTO, PESO DE 30 KG - JUROS. AF_01/2021</t>
  </si>
  <si>
    <t>102270</t>
  </si>
  <si>
    <t>MARTELO DEMOLIDOR ELÉTRICO, COM POTÊNCIA DE 2.000 W, 1.000 IMPACTOS POR MINUTO, PESO DE 30 KG - DEPRECIAÇÃO. AF_01/2021</t>
  </si>
  <si>
    <t>88298</t>
  </si>
  <si>
    <t>OPERADOR DE MARTELETE OU MARTELETEIRO COM ENCARGOS COMPLEMENTARES</t>
  </si>
  <si>
    <t>95371</t>
  </si>
  <si>
    <t>CURSO DE CAPACITAÇÃO PARA PEDREIRO (ENCARGOS COMPLEMENTARES) - HORISTA</t>
  </si>
  <si>
    <t>4750</t>
  </si>
  <si>
    <t>PEDREIRO (HORISTA)</t>
  </si>
  <si>
    <t>95385</t>
  </si>
  <si>
    <t>CURSO DE CAPACITAÇÃO PARA TELHADISTA (ENCARGOS COMPLEMENTARES) - HORISTA</t>
  </si>
  <si>
    <t>12869</t>
  </si>
  <si>
    <t>TELHADOR / TELHADISTA (HORISTA)</t>
  </si>
  <si>
    <t>Depreciação, Juros, Impostos e Seguros, Manutenção e Materiais na Operação dos Equipamentos</t>
  </si>
  <si>
    <t>4262</t>
  </si>
  <si>
    <t>PA CARREGADEIRA SOBRE RODAS, POTENCIA LIQUIDA 128 HP, CAPACIDADE DA CACAMBA DE 1,7 A 2,8 M3, PESO OPERACIONAL MAXIMO DE 11632 KG</t>
  </si>
  <si>
    <t>95364</t>
  </si>
  <si>
    <t>CURSO DE CAPACITAÇÃO PARA OPERADOR DE PÁ CARREGADEIRA (ENCARGOS COMPLEMENTARES) - HORISTA</t>
  </si>
  <si>
    <t>43464</t>
  </si>
  <si>
    <t>FERRAMENTAS - FAMILIA OPERADOR ESCAVADEIRA - HORISTA (ENCARGOS COMPLEMENTARES - COLETADO CAIXA)</t>
  </si>
  <si>
    <t>4248</t>
  </si>
  <si>
    <t>OPERADOR DE PA CARREGADEIRA (HORISTA)</t>
  </si>
  <si>
    <t>2705</t>
  </si>
  <si>
    <t>ENERGIA ELETRICA ATE 2000 KWH INDUSTRIAL, SEM DEMANDA</t>
  </si>
  <si>
    <t>KWH</t>
  </si>
  <si>
    <t>40703</t>
  </si>
  <si>
    <t>MARTELO DEMOLIDOR ELETRICO, COM POTENCIA DE 2.000 W, FREQUENCIA DE 1.000 IMPACTOS POR MINUTO, FORCA DE IMPACTO ENTRE 60 E 65 J, PESO DE 30 KG</t>
  </si>
  <si>
    <t>95361</t>
  </si>
  <si>
    <t>CURSO DE CAPACITAÇÃO PARA OPERADOR DE MARTELETE OU MARTELETEIRO (ENCARGOS COMPLEMENTARES) - HORISTA</t>
  </si>
  <si>
    <t>4257</t>
  </si>
  <si>
    <t>OPERADOR DE MARTELETE OU MARTELETEIRO (HORISTA)</t>
  </si>
  <si>
    <t>90961</t>
  </si>
  <si>
    <t>COMPRESSOR DE AR REBOCÁVEL, VAZÃO 89 PCM, PRESSÃO EFETIVA DE TRABALHO 102 PSI, MOTOR DIESEL, POTÊNCIA 20 CV - JUROS. AF_06/2015</t>
  </si>
  <si>
    <t>90960</t>
  </si>
  <si>
    <t>COMPRESSOR DE AR REBOCÁVEL, VAZÃO 89 PCM, PRESSÃO EFETIVA DE TRABALHO 102 PSI, MOTOR DIESEL, POTÊNCIA 20 CV - DEPRECIAÇÃO. AF_06/2015</t>
  </si>
  <si>
    <t>90963</t>
  </si>
  <si>
    <t>COMPRESSOR DE AR REBOCÁVEL, VAZÃO 89 PCM, PRESSÃO EFETIVA DE TRABALHO 102 PSI, MOTOR DIESEL, POTÊNCIA 20 CV - MATERIAIS NA OPERAÇÃO. AF_06/2015</t>
  </si>
  <si>
    <t>90962</t>
  </si>
  <si>
    <t>COMPRESSOR DE AR REBOCÁVEL, VAZÃO 89 PCM, PRESSÃO EFETIVA DE TRABALHO 102 PSI, MOTOR DIESEL, POTÊNCIA 20 CV - MANUTENÇÃO. AF_06/2015</t>
  </si>
  <si>
    <t>95115</t>
  </si>
  <si>
    <t>MARTELETE OU ROMPEDOR PNEUMÁTICO MANUAL, 28 KG, COM SILENCIADOR - JUROS. AF_07/2016</t>
  </si>
  <si>
    <t>95114</t>
  </si>
  <si>
    <t>MARTELETE OU ROMPEDOR PNEUMÁTICO MANUAL, 28 KG, COM SILENCIADOR - DEPRECIAÇÃO. AF_07/2016</t>
  </si>
  <si>
    <t>53863</t>
  </si>
  <si>
    <t>MARTELETE OU ROMPEDOR PNEUMÁTICO MANUAL, 28 KG, COM SILENCIADOR - MANUTENÇÃO. AF_07/2016</t>
  </si>
  <si>
    <t>13803</t>
  </si>
  <si>
    <t>COMPRESSOR DE AR REBOCAVEL, VAZAO 89 PCM, PRESSAO EFETIVA DE TRABALHO *102* PSI, MOTOR DIESEL, POTENCIA *20* CV</t>
  </si>
  <si>
    <t>41898</t>
  </si>
  <si>
    <t>MARTELO DEMOLIDOR PNEUMATICO MANUAL, PESO DE 28 KG, COM SILENCIADOR</t>
  </si>
  <si>
    <t>91382</t>
  </si>
  <si>
    <t>CAMINHÃO BASCULANTE 10 M3, TRUCADO CABINE SIMPLES, PESO BRUTO TOTAL 23.000 KG, CARGA ÚTIL MÁXIMA 15.935 KG, DISTÂNCIA ENTRE EIXOS 4,80 M, POTÊNCIA 230 CV INCLUSIVE CAÇAMBA METÁLICA - IMPOSTOS E SEGUROS. AF_06/2014</t>
  </si>
  <si>
    <t>91381</t>
  </si>
  <si>
    <t>CAMINHÃO BASCULANTE 10 M3, TRUCADO CABINE SIMPLES, PESO BRUTO TOTAL 23.000 KG, CARGA ÚTIL MÁXIMA 15.935 KG, DISTÂNCIA ENTRE EIXOS 4,80 M, POTÊNCIA 230 CV INCLUSIVE CAÇAMBA METÁLICA - JUROS. AF_06/2014</t>
  </si>
  <si>
    <t>91380</t>
  </si>
  <si>
    <t>CAMINHÃO BASCULANTE 10 M3, TRUCADO CABINE SIMPLES, PESO BRUTO TOTAL 23.000 KG, CARGA ÚTIL MÁXIMA 15.935 KG, DISTÂNCIA ENTRE EIXOS 4,80 M, POTÊNCIA 230 CV INCLUSIVE CAÇAMBA METÁLICA - DEPRECIAÇÃO. AF_06/2014</t>
  </si>
  <si>
    <t>88281</t>
  </si>
  <si>
    <t>MOTORISTA DE BASCULANTE COM ENCARGOS COMPLEMENTARES</t>
  </si>
  <si>
    <t>91384</t>
  </si>
  <si>
    <t>CAMINHÃO BASCULANTE 10 M3, TRUCADO CABINE SIMPLES, PESO BRUTO TOTAL 23.000 KG, CARGA ÚTIL MÁXIMA 15.935 KG, DISTÂNCIA ENTRE EIXOS 4,80 M, POTÊNCIA 230 CV INCLUSIVE CAÇAMBA METÁLICA - MATERIAIS NA OPERAÇÃO. AF_06/2014</t>
  </si>
  <si>
    <t>91383</t>
  </si>
  <si>
    <t>CAMINHÃO BASCULANTE 10 M3, TRUCADO CABINE SIMPLES, PESO BRUTO TOTAL 23.000 KG, CARGA ÚTIL MÁXIMA 15.935 KG, DISTÂNCIA ENTRE EIXOS 4,80 M, POTÊNCIA 230 CV INCLUSIVE CAÇAMBA METÁLICA - MANUTENÇÃO. AF_06/2014</t>
  </si>
  <si>
    <t>88294</t>
  </si>
  <si>
    <t>OPERADOR DE ESCAVADEIRA COM ENCARGOS COMPLEMENTARES</t>
  </si>
  <si>
    <t>5628</t>
  </si>
  <si>
    <t>ESCAVADEIRA HIDRÁULICA SOBRE ESTEIRAS, CAÇAMBA 0,80 M3, PESO OPERACIONAL 17 T, POTENCIA BRUTA 111 HP - JUROS. AF_06/2014</t>
  </si>
  <si>
    <t>5627</t>
  </si>
  <si>
    <t>ESCAVADEIRA HIDRÁULICA SOBRE ESTEIRAS, CAÇAMBA 0,80 M3, PESO OPERACIONAL 17 T, POTENCIA BRUTA 111 HP - DEPRECIAÇÃO. AF_06/2014</t>
  </si>
  <si>
    <t>5630</t>
  </si>
  <si>
    <t>ESCAVADEIRA HIDRÁULICA SOBRE ESTEIRAS, CAÇAMBA 0,80 M3, PESO OPERACIONAL 17 T, POTENCIA BRUTA 111 HP - MATERIAIS NA OPERAÇÃO. AF_06/2014</t>
  </si>
  <si>
    <t>5629</t>
  </si>
  <si>
    <t>ESCAVADEIRA HIDRÁULICA SOBRE ESTEIRAS, CAÇAMBA 0,80 M3, PESO OPERACIONAL 17 T, POTENCIA BRUTA 111 HP - MANUTENÇÃO. AF_06/2014</t>
  </si>
  <si>
    <t>37758</t>
  </si>
  <si>
    <t>CAMINHAO TRUCADO, PESO BRUTO TOTAL 23000 KG, CARGA UTIL MAXIMA 15285 KG, DISTANCIA ENTRE EIXOS 4,80 M, POTENCIA 326 CV (INCLUI CABINE E CHASSI, NAO INCLUI CARROCERIA)</t>
  </si>
  <si>
    <t>37734</t>
  </si>
  <si>
    <t>CACAMBA METALICA BASCULANTE COM CAPACIDADE DE 10 M3 (INCLUI MONTAGEM, NAO INCLUI CAMINHAO)</t>
  </si>
  <si>
    <t>95346</t>
  </si>
  <si>
    <t>CURSO DE CAPACITAÇÃO PARA MOTORISTA DE BASCULANTE (ENCARGOS COMPLEMENTARES) - HORISTA</t>
  </si>
  <si>
    <t>20020</t>
  </si>
  <si>
    <t>MOTORISTA DE CAMINHAO-BASCULANTE (HORISTA)</t>
  </si>
  <si>
    <t>95357</t>
  </si>
  <si>
    <t>CURSO DE CAPACITAÇÃO PARA OPERADOR DE ESCAVADEIRA (ENCARGOS COMPLEMENTARES) - HORISTA</t>
  </si>
  <si>
    <t>4234</t>
  </si>
  <si>
    <t>OPERADOR DE ESCAVADEIRA (HORISTA)</t>
  </si>
  <si>
    <t>10685</t>
  </si>
  <si>
    <t>ESCAVADEIRA HIDRAULICA SOBRE ESTEIRAS, CACAMBA 0,80M3, PESO OPERACIONAL 17T, POTENCIA BRUTA 111HP</t>
  </si>
  <si>
    <t>89030</t>
  </si>
  <si>
    <t>TRATOR DE ESTEIRAS, POTÊNCIA 100 HP, PESO OPERACIONAL 9,4 T, COM LÂMINA 2,19 M3 - JUROS. AF_06/2014</t>
  </si>
  <si>
    <t>89029</t>
  </si>
  <si>
    <t>TRATOR DE ESTEIRAS, POTÊNCIA 100 HP, PESO OPERACIONAL 9,4 T, COM LÂMINA 2,19 M3 - DEPRECIAÇÃO. AF_06/2014</t>
  </si>
  <si>
    <t>88324</t>
  </si>
  <si>
    <t>TRATORISTA COM ENCARGOS COMPLEMENTARES</t>
  </si>
  <si>
    <t>53817</t>
  </si>
  <si>
    <t>TRATOR DE ESTEIRAS, POTÊNCIA 100 HP, PESO OPERACIONAL 9,4 T, COM LÂMINA 2,19 M3 - MATERIAIS NA OPERAÇÃO. AF_06/2014</t>
  </si>
  <si>
    <t>5724</t>
  </si>
  <si>
    <t>TRATOR DE ESTEIRAS, POTÊNCIA 100 HP, PESO OPERACIONAL 9,4 T, COM LÂMINA 2,19 M3 - MANUTENÇÃO. AF_06/2014</t>
  </si>
  <si>
    <t>95390</t>
  </si>
  <si>
    <t>CURSO DE CAPACITAÇÃO PARA JARDINEIRO (ENCARGOS COMPLEMENTARES) - HORISTA</t>
  </si>
  <si>
    <t>44503</t>
  </si>
  <si>
    <t>JARDINEIRO (HORISTA)</t>
  </si>
  <si>
    <t>7622</t>
  </si>
  <si>
    <t>TRATOR DE ESTEIRAS, POTENCIA DE 100 HP, PESO OPERACIONAL DE 9,4 T, COM LAMINA COM CAPACIDADE DE 2,19 M3</t>
  </si>
  <si>
    <t>95386</t>
  </si>
  <si>
    <t>CURSO DE CAPACITAÇÃO PARA TRATORISTA (ENCARGOS COMPLEMENTARES) - HORISTA</t>
  </si>
  <si>
    <t>4230</t>
  </si>
  <si>
    <t>OPERADOR DE MAQUINAS E TRATORES DIVERSOS - TERRAPLANAGEM (HORISTA)</t>
  </si>
  <si>
    <t>Tabela de insumos utilizados no projeto</t>
  </si>
  <si>
    <t>INSUMOS UTILIZADOS</t>
  </si>
  <si>
    <t>Origem custo</t>
  </si>
  <si>
    <t>Verba</t>
  </si>
  <si>
    <t>CREA</t>
  </si>
  <si>
    <t>Taxa ART CREA SC, obras acima de 15 mil - Conforme Res. nº 1133/2021 e PL - 0615/2024 do CONFEA. Válido a partir de 01 de Janeiro de 2025.</t>
  </si>
  <si>
    <t>SINAPI ADAPTADA</t>
  </si>
  <si>
    <t>Insumo para Composição Própria 0452 DESONERADA, pode ser encontrada na planilha de cálculo em F:\5 PROJOBRA\16 IMÓVEIS TRT\2024 - TERRENOS FPOLIS SPU\2025 - DEMOLIÇÃO E CERCAMENTO</t>
  </si>
  <si>
    <t>Mao_obra</t>
  </si>
  <si>
    <t>Insumo para Composição Administrativa 004(COMP.AMD.004) DESONERADA, pode ser encontrada na planilha de cálculo em            F:\5 PROJOBRA\1 SEDE 2º GRAU E ADMINISTRATIVO\1 PRÉDIO SEDE EJ 395\2025 - PROJETO MODELO - NOVOS GABINETES\2025 - Pav 7 - Gabinetes Novos\ORÇAMENTO\EDITÁVEIS</t>
  </si>
  <si>
    <t>Equipamento</t>
  </si>
  <si>
    <t>Outro</t>
  </si>
  <si>
    <t>Total da edificação</t>
  </si>
  <si>
    <t>Total Sem BDI</t>
  </si>
  <si>
    <t>Total da edificação sem a aplicação do  BDI</t>
  </si>
  <si>
    <t>Mão de obra</t>
  </si>
  <si>
    <t>Mão de Obra, Transporte, Terceirizado, Comiss., Verba e Outro.</t>
  </si>
  <si>
    <t>Transporte</t>
  </si>
  <si>
    <t xml:space="preserve">Terceirizado </t>
  </si>
  <si>
    <t>Serviço/terceirizado</t>
  </si>
  <si>
    <t>Licenciamento ou verba</t>
  </si>
  <si>
    <t>Comissionamento</t>
  </si>
  <si>
    <t>Administração ou comissionamento</t>
  </si>
  <si>
    <t>Outros tipos</t>
  </si>
  <si>
    <t>MEMORIAL DE CÁLCULO DO BDI</t>
  </si>
  <si>
    <t>Sigla</t>
  </si>
  <si>
    <t>Status</t>
  </si>
  <si>
    <t>Taxa (%)</t>
  </si>
  <si>
    <t>Custo</t>
  </si>
  <si>
    <t>1º Quartil</t>
  </si>
  <si>
    <t>Médio Quartil</t>
  </si>
  <si>
    <t>3º Quartil</t>
  </si>
  <si>
    <t>1</t>
  </si>
  <si>
    <t>AC</t>
  </si>
  <si>
    <t>ok</t>
  </si>
  <si>
    <t>Administração central</t>
  </si>
  <si>
    <t>2</t>
  </si>
  <si>
    <t>SG</t>
  </si>
  <si>
    <t>Seguros e garantia</t>
  </si>
  <si>
    <t>3</t>
  </si>
  <si>
    <t>R</t>
  </si>
  <si>
    <t>Riscos e imprevistos</t>
  </si>
  <si>
    <t>DF</t>
  </si>
  <si>
    <t>Despesas financeiras</t>
  </si>
  <si>
    <t>5</t>
  </si>
  <si>
    <t>L</t>
  </si>
  <si>
    <t>Lucro bruto</t>
  </si>
  <si>
    <t>6</t>
  </si>
  <si>
    <t>I</t>
  </si>
  <si>
    <t>Impostos</t>
  </si>
  <si>
    <t>6.1</t>
  </si>
  <si>
    <t>PIS</t>
  </si>
  <si>
    <t>6.2</t>
  </si>
  <si>
    <t>COFINS</t>
  </si>
  <si>
    <t>6.3</t>
  </si>
  <si>
    <t>ISS (conforme legislação municipal)</t>
  </si>
  <si>
    <t>6.4</t>
  </si>
  <si>
    <t>CPRB (contribuição prev. sobre receita bruta)</t>
  </si>
  <si>
    <t>Equação Acordão TCU 2.622/2013 - Plenário</t>
  </si>
  <si>
    <t xml:space="preserve">BDI =[ </t>
  </si>
  <si>
    <t>(1 + AC + SG + R)(1 + DF)(1 + L)</t>
  </si>
  <si>
    <t xml:space="preserve"> -1 ]  x  100</t>
  </si>
  <si>
    <t>Tipo de obra/contrato</t>
  </si>
  <si>
    <t>Construção de edifícios</t>
  </si>
  <si>
    <t>( 1 - I )</t>
  </si>
  <si>
    <t>Valor BDI</t>
  </si>
  <si>
    <t>Terreno Beira Mar - Demolição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</si>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</sst>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\ * #,##0.00_-;\-[$R$-416]\ * #,##0.00_-;_-[$R$-416]\ * &quot;-&quot;??_-;_-@_-"/>
    <numFmt numFmtId="165" formatCode="0.0%"/>
  </numFmts>
  <fonts count="6" x14ac:knownFonts="1"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6F4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C3D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2" tint="-0.249977111117893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/>
    <xf numFmtId="9" fontId="3" fillId="0" borderId="0"/>
  </cellStyleXfs>
  <cellXfs count="174">
    <xf numFmtId="0" fontId="0" fillId="0" borderId="0" xfId="0" applyNumberFormat="1" applyFont="1" applyFill="1" applyBorder="1" applyProtection="1"/>
    <xf numFmtId="0" fontId="0" fillId="3" borderId="4" xfId="0" applyNumberFormat="1" applyFont="1" applyFill="1" applyBorder="1" applyAlignment="1" applyProtection="1">
      <alignment horizontal="left" vertical="center"/>
    </xf>
    <xf numFmtId="0" fontId="0" fillId="4" borderId="4" xfId="0" applyNumberFormat="1" applyFont="1" applyFill="1" applyBorder="1" applyAlignment="1" applyProtection="1">
      <alignment horizontal="left" vertical="center"/>
    </xf>
    <xf numFmtId="0" fontId="0" fillId="3" borderId="7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5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vertical="center" wrapText="1"/>
    </xf>
    <xf numFmtId="0" fontId="0" fillId="4" borderId="6" xfId="0" applyNumberFormat="1" applyFont="1" applyFill="1" applyBorder="1" applyAlignment="1" applyProtection="1">
      <alignment vertical="center" wrapText="1"/>
    </xf>
    <xf numFmtId="0" fontId="0" fillId="5" borderId="8" xfId="0" applyNumberFormat="1" applyFont="1" applyFill="1" applyBorder="1" applyAlignment="1" applyProtection="1">
      <alignment horizontal="center" vertical="center"/>
    </xf>
    <xf numFmtId="0" fontId="0" fillId="3" borderId="8" xfId="0" applyNumberFormat="1" applyFont="1" applyFill="1" applyBorder="1" applyAlignment="1" applyProtection="1">
      <alignment horizontal="center" vertical="center"/>
    </xf>
    <xf numFmtId="0" fontId="0" fillId="4" borderId="8" xfId="0" applyNumberFormat="1" applyFont="1" applyFill="1" applyBorder="1" applyAlignment="1" applyProtection="1">
      <alignment horizontal="center" vertical="center"/>
    </xf>
    <xf numFmtId="164" fontId="0" fillId="5" borderId="8" xfId="1" applyNumberFormat="1" applyFont="1" applyFill="1" applyBorder="1" applyAlignment="1" applyProtection="1">
      <alignment vertical="center"/>
    </xf>
    <xf numFmtId="164" fontId="0" fillId="3" borderId="8" xfId="1" applyNumberFormat="1" applyFont="1" applyFill="1" applyBorder="1" applyAlignment="1" applyProtection="1">
      <alignment vertical="center"/>
    </xf>
    <xf numFmtId="164" fontId="0" fillId="4" borderId="8" xfId="1" applyNumberFormat="1" applyFont="1" applyFill="1" applyBorder="1" applyAlignment="1" applyProtection="1">
      <alignment vertical="center"/>
    </xf>
    <xf numFmtId="0" fontId="0" fillId="6" borderId="8" xfId="0" applyNumberFormat="1" applyFont="1" applyFill="1" applyBorder="1" applyAlignment="1" applyProtection="1">
      <alignment horizontal="center" vertical="center"/>
    </xf>
    <xf numFmtId="164" fontId="0" fillId="6" borderId="8" xfId="1" applyNumberFormat="1" applyFont="1" applyFill="1" applyBorder="1" applyAlignment="1" applyProtection="1">
      <alignment vertical="center"/>
    </xf>
    <xf numFmtId="0" fontId="2" fillId="4" borderId="10" xfId="0" applyNumberFormat="1" applyFont="1" applyFill="1" applyBorder="1" applyProtection="1"/>
    <xf numFmtId="0" fontId="2" fillId="4" borderId="11" xfId="0" applyNumberFormat="1" applyFont="1" applyFill="1" applyBorder="1" applyAlignment="1" applyProtection="1">
      <alignment horizontal="center"/>
    </xf>
    <xf numFmtId="9" fontId="0" fillId="4" borderId="12" xfId="2" applyNumberFormat="1" applyFont="1" applyFill="1" applyBorder="1" applyAlignment="1" applyProtection="1">
      <alignment horizontal="center" vertical="center"/>
    </xf>
    <xf numFmtId="0" fontId="2" fillId="4" borderId="13" xfId="0" applyNumberFormat="1" applyFont="1" applyFill="1" applyBorder="1" applyAlignment="1" applyProtection="1">
      <alignment horizontal="center"/>
    </xf>
    <xf numFmtId="0" fontId="0" fillId="4" borderId="14" xfId="0" applyNumberFormat="1" applyFont="1" applyFill="1" applyBorder="1" applyAlignment="1" applyProtection="1">
      <alignment horizontal="center" vertical="center"/>
    </xf>
    <xf numFmtId="0" fontId="0" fillId="4" borderId="13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 vertical="center"/>
    </xf>
    <xf numFmtId="0" fontId="2" fillId="4" borderId="15" xfId="0" applyNumberFormat="1" applyFont="1" applyFill="1" applyBorder="1" applyAlignment="1" applyProtection="1">
      <alignment horizontal="center"/>
    </xf>
    <xf numFmtId="0" fontId="2" fillId="4" borderId="16" xfId="0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Protection="1"/>
    <xf numFmtId="0" fontId="0" fillId="4" borderId="0" xfId="0" applyNumberFormat="1" applyFont="1" applyFill="1" applyBorder="1" applyAlignment="1" applyProtection="1">
      <alignment horizontal="left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alignment horizontal="center" vertical="center"/>
    </xf>
    <xf numFmtId="0" fontId="2" fillId="4" borderId="10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Border="1" applyAlignment="1" applyProtection="1">
      <alignment vertical="center"/>
    </xf>
    <xf numFmtId="0" fontId="2" fillId="7" borderId="10" xfId="0" applyNumberFormat="1" applyFont="1" applyFill="1" applyBorder="1" applyProtection="1"/>
    <xf numFmtId="0" fontId="0" fillId="8" borderId="10" xfId="0" applyNumberFormat="1" applyFont="1" applyFill="1" applyBorder="1" applyAlignment="1" applyProtection="1">
      <alignment horizontal="left"/>
    </xf>
    <xf numFmtId="165" fontId="0" fillId="5" borderId="8" xfId="2" applyNumberFormat="1" applyFont="1" applyFill="1" applyBorder="1" applyAlignment="1" applyProtection="1">
      <alignment horizontal="center" vertical="center"/>
    </xf>
    <xf numFmtId="165" fontId="0" fillId="6" borderId="8" xfId="2" applyNumberFormat="1" applyFont="1" applyFill="1" applyBorder="1" applyAlignment="1" applyProtection="1">
      <alignment horizontal="center" vertical="center"/>
    </xf>
    <xf numFmtId="165" fontId="0" fillId="3" borderId="8" xfId="2" applyNumberFormat="1" applyFont="1" applyFill="1" applyBorder="1" applyAlignment="1" applyProtection="1">
      <alignment horizontal="center" vertical="center"/>
    </xf>
    <xf numFmtId="165" fontId="0" fillId="4" borderId="8" xfId="2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9" fontId="0" fillId="4" borderId="0" xfId="2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>
      <alignment horizontal="center" vertical="center"/>
    </xf>
    <xf numFmtId="0" fontId="0" fillId="3" borderId="7" xfId="0" applyNumberFormat="1" applyFont="1" applyFill="1" applyBorder="1" applyAlignment="1" applyProtection="1">
      <alignment horizontal="center" vertical="center"/>
    </xf>
    <xf numFmtId="0" fontId="0" fillId="4" borderId="4" xfId="0" applyNumberFormat="1" applyFont="1" applyFill="1" applyBorder="1" applyAlignment="1" applyProtection="1">
      <alignment horizontal="center" vertical="center"/>
    </xf>
    <xf numFmtId="0" fontId="2" fillId="7" borderId="27" xfId="0" applyNumberFormat="1" applyFont="1" applyFill="1" applyBorder="1" applyProtection="1"/>
    <xf numFmtId="0" fontId="2" fillId="4" borderId="27" xfId="0" applyNumberFormat="1" applyFont="1" applyFill="1" applyBorder="1" applyProtection="1"/>
    <xf numFmtId="0" fontId="2" fillId="4" borderId="30" xfId="0" applyNumberFormat="1" applyFont="1" applyFill="1" applyBorder="1" applyProtection="1"/>
    <xf numFmtId="0" fontId="0" fillId="3" borderId="6" xfId="0" applyNumberFormat="1" applyFont="1" applyFill="1" applyBorder="1" applyAlignment="1" applyProtection="1">
      <alignment horizontal="left" vertical="center"/>
    </xf>
    <xf numFmtId="0" fontId="0" fillId="3" borderId="35" xfId="0" applyNumberFormat="1" applyFont="1" applyFill="1" applyBorder="1" applyAlignment="1" applyProtection="1">
      <alignment horizontal="center" vertical="center" wrapText="1"/>
    </xf>
    <xf numFmtId="0" fontId="0" fillId="3" borderId="36" xfId="0" applyNumberFormat="1" applyFont="1" applyFill="1" applyBorder="1" applyAlignment="1" applyProtection="1">
      <alignment horizontal="center" vertical="center" wrapText="1"/>
    </xf>
    <xf numFmtId="0" fontId="0" fillId="3" borderId="37" xfId="0" applyNumberFormat="1" applyFont="1" applyFill="1" applyBorder="1" applyAlignment="1" applyProtection="1">
      <alignment vertical="center" wrapText="1"/>
    </xf>
    <xf numFmtId="0" fontId="0" fillId="3" borderId="37" xfId="0" applyNumberFormat="1" applyFont="1" applyFill="1" applyBorder="1" applyAlignment="1" applyProtection="1">
      <alignment horizontal="left" vertical="center" wrapText="1"/>
    </xf>
    <xf numFmtId="0" fontId="0" fillId="4" borderId="6" xfId="0" applyNumberFormat="1" applyFont="1" applyFill="1" applyBorder="1" applyAlignment="1" applyProtection="1">
      <alignment horizontal="left" vertical="center"/>
    </xf>
    <xf numFmtId="0" fontId="0" fillId="4" borderId="36" xfId="0" applyNumberFormat="1" applyFont="1" applyFill="1" applyBorder="1" applyAlignment="1" applyProtection="1">
      <alignment horizontal="center" vertical="center" wrapText="1"/>
    </xf>
    <xf numFmtId="0" fontId="0" fillId="4" borderId="38" xfId="0" applyNumberFormat="1" applyFont="1" applyFill="1" applyBorder="1" applyAlignment="1" applyProtection="1">
      <alignment vertical="center" wrapText="1"/>
    </xf>
    <xf numFmtId="0" fontId="0" fillId="4" borderId="37" xfId="0" applyNumberFormat="1" applyFont="1" applyFill="1" applyBorder="1" applyAlignment="1" applyProtection="1">
      <alignment horizontal="left" vertical="center" wrapText="1"/>
    </xf>
    <xf numFmtId="0" fontId="0" fillId="6" borderId="6" xfId="0" applyNumberFormat="1" applyFont="1" applyFill="1" applyBorder="1" applyAlignment="1" applyProtection="1">
      <alignment horizontal="left" vertical="center"/>
    </xf>
    <xf numFmtId="0" fontId="0" fillId="6" borderId="40" xfId="0" applyNumberFormat="1" applyFont="1" applyFill="1" applyBorder="1" applyAlignment="1" applyProtection="1">
      <alignment horizontal="center" vertical="center" wrapText="1"/>
    </xf>
    <xf numFmtId="0" fontId="0" fillId="6" borderId="41" xfId="0" applyNumberFormat="1" applyFont="1" applyFill="1" applyBorder="1" applyAlignment="1" applyProtection="1">
      <alignment horizontal="center" vertical="center" wrapText="1"/>
    </xf>
    <xf numFmtId="0" fontId="0" fillId="6" borderId="22" xfId="0" applyNumberFormat="1" applyFont="1" applyFill="1" applyBorder="1" applyAlignment="1" applyProtection="1">
      <alignment horizontal="left" vertical="center" wrapText="1"/>
    </xf>
    <xf numFmtId="0" fontId="0" fillId="6" borderId="42" xfId="0" applyNumberFormat="1" applyFont="1" applyFill="1" applyBorder="1" applyAlignment="1" applyProtection="1">
      <alignment horizontal="center" vertical="center"/>
    </xf>
    <xf numFmtId="165" fontId="0" fillId="6" borderId="8" xfId="2" applyNumberFormat="1" applyFont="1" applyFill="1" applyBorder="1" applyAlignment="1" applyProtection="1">
      <alignment horizontal="left" vertical="top" wrapText="1"/>
    </xf>
    <xf numFmtId="0" fontId="0" fillId="3" borderId="43" xfId="0" applyNumberFormat="1" applyFont="1" applyFill="1" applyBorder="1" applyAlignment="1" applyProtection="1">
      <alignment horizontal="center" vertical="center" wrapText="1"/>
    </xf>
    <xf numFmtId="165" fontId="0" fillId="3" borderId="8" xfId="2" applyNumberFormat="1" applyFont="1" applyFill="1" applyBorder="1" applyAlignment="1" applyProtection="1">
      <alignment horizontal="left" vertical="top" wrapText="1"/>
    </xf>
    <xf numFmtId="0" fontId="0" fillId="4" borderId="44" xfId="0" applyNumberFormat="1" applyFont="1" applyFill="1" applyBorder="1" applyAlignment="1" applyProtection="1">
      <alignment horizontal="center" vertical="center" wrapText="1"/>
    </xf>
    <xf numFmtId="165" fontId="0" fillId="4" borderId="8" xfId="2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10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>
      <alignment horizontal="left"/>
    </xf>
    <xf numFmtId="0" fontId="2" fillId="4" borderId="22" xfId="0" applyNumberFormat="1" applyFont="1" applyFill="1" applyBorder="1" applyAlignment="1" applyProtection="1">
      <alignment horizontal="center" vertical="center" wrapText="1"/>
    </xf>
    <xf numFmtId="0" fontId="2" fillId="4" borderId="23" xfId="0" applyNumberFormat="1" applyFont="1" applyFill="1" applyBorder="1" applyAlignment="1" applyProtection="1">
      <alignment horizontal="center" vertical="center" wrapText="1"/>
    </xf>
    <xf numFmtId="0" fontId="1" fillId="2" borderId="21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0" fillId="7" borderId="2" xfId="0" applyNumberFormat="1" applyFont="1" applyFill="1" applyBorder="1" applyAlignment="1" applyProtection="1">
      <alignment horizontal="left"/>
    </xf>
    <xf numFmtId="0" fontId="0" fillId="7" borderId="3" xfId="0" applyNumberFormat="1" applyFont="1" applyFill="1" applyBorder="1" applyAlignment="1" applyProtection="1">
      <alignment horizontal="left"/>
    </xf>
    <xf numFmtId="0" fontId="0" fillId="4" borderId="2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  <xf numFmtId="0" fontId="2" fillId="4" borderId="10" xfId="0" applyNumberFormat="1" applyFont="1" applyFill="1" applyBorder="1" applyAlignment="1" applyProtection="1">
      <alignment horizontal="center" vertical="center"/>
    </xf>
    <xf numFmtId="0" fontId="2" fillId="4" borderId="22" xfId="0" applyNumberFormat="1" applyFont="1" applyFill="1" applyBorder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horizontal="center" vertical="center"/>
    </xf>
    <xf numFmtId="0" fontId="2" fillId="4" borderId="19" xfId="0" applyNumberFormat="1" applyFont="1" applyFill="1" applyBorder="1" applyAlignment="1" applyProtection="1">
      <alignment horizontal="center" vertical="center"/>
    </xf>
    <xf numFmtId="0" fontId="2" fillId="4" borderId="20" xfId="0" applyNumberFormat="1" applyFont="1" applyFill="1" applyBorder="1" applyAlignment="1" applyProtection="1">
      <alignment horizontal="center" vertical="center"/>
    </xf>
    <xf numFmtId="164" fontId="0" fillId="8" borderId="10" xfId="1" applyNumberFormat="1" applyFont="1" applyFill="1" applyBorder="1" applyAlignment="1" applyProtection="1">
      <alignment horizontal="left" vertical="center"/>
    </xf>
    <xf numFmtId="164" fontId="0" fillId="8" borderId="10" xfId="1" applyNumberFormat="1" applyFont="1" applyFill="1" applyBorder="1" applyAlignment="1" applyProtection="1">
      <alignment horizontal="center" vertical="center"/>
    </xf>
    <xf numFmtId="9" fontId="0" fillId="8" borderId="19" xfId="2" applyNumberFormat="1" applyFont="1" applyFill="1" applyBorder="1" applyAlignment="1" applyProtection="1">
      <alignment horizontal="center"/>
    </xf>
    <xf numFmtId="9" fontId="0" fillId="8" borderId="20" xfId="2" applyNumberFormat="1" applyFont="1" applyFill="1" applyBorder="1" applyAlignment="1" applyProtection="1">
      <alignment horizontal="center"/>
    </xf>
    <xf numFmtId="0" fontId="1" fillId="2" borderId="39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center"/>
    </xf>
    <xf numFmtId="0" fontId="1" fillId="2" borderId="25" xfId="0" applyNumberFormat="1" applyFont="1" applyFill="1" applyBorder="1" applyAlignment="1" applyProtection="1">
      <alignment horizontal="center" vertical="center"/>
    </xf>
    <xf numFmtId="0" fontId="1" fillId="2" borderId="26" xfId="0" applyNumberFormat="1" applyFont="1" applyFill="1" applyBorder="1" applyAlignment="1" applyProtection="1">
      <alignment horizontal="center" vertical="center"/>
    </xf>
    <xf numFmtId="0" fontId="0" fillId="7" borderId="13" xfId="0" applyNumberFormat="1" applyFont="1" applyFill="1" applyBorder="1" applyAlignment="1" applyProtection="1">
      <alignment horizontal="left"/>
    </xf>
    <xf numFmtId="0" fontId="0" fillId="7" borderId="0" xfId="0" applyNumberFormat="1" applyFont="1" applyFill="1" applyBorder="1" applyAlignment="1" applyProtection="1">
      <alignment horizontal="left"/>
    </xf>
    <xf numFmtId="9" fontId="0" fillId="4" borderId="24" xfId="2" applyNumberFormat="1" applyFont="1" applyFill="1" applyBorder="1" applyAlignment="1" applyProtection="1">
      <alignment horizontal="center" vertical="center"/>
    </xf>
    <xf numFmtId="9" fontId="0" fillId="4" borderId="26" xfId="2" applyNumberFormat="1" applyFont="1" applyFill="1" applyBorder="1" applyAlignment="1" applyProtection="1">
      <alignment horizontal="center" vertical="center"/>
    </xf>
    <xf numFmtId="9" fontId="0" fillId="4" borderId="28" xfId="2" applyNumberFormat="1" applyFont="1" applyFill="1" applyBorder="1" applyAlignment="1" applyProtection="1">
      <alignment horizontal="center" vertical="center"/>
    </xf>
    <xf numFmtId="9" fontId="0" fillId="4" borderId="29" xfId="2" applyNumberFormat="1" applyFont="1" applyFill="1" applyBorder="1" applyAlignment="1" applyProtection="1">
      <alignment horizontal="center" vertical="center"/>
    </xf>
    <xf numFmtId="9" fontId="0" fillId="4" borderId="33" xfId="2" applyNumberFormat="1" applyFont="1" applyFill="1" applyBorder="1" applyAlignment="1" applyProtection="1">
      <alignment horizontal="center" vertical="center"/>
    </xf>
    <xf numFmtId="9" fontId="0" fillId="4" borderId="34" xfId="2" applyNumberFormat="1" applyFont="1" applyFill="1" applyBorder="1" applyAlignment="1" applyProtection="1">
      <alignment horizontal="center" vertical="center"/>
    </xf>
    <xf numFmtId="0" fontId="0" fillId="4" borderId="13" xfId="0" applyNumberFormat="1" applyFont="1" applyFill="1" applyBorder="1" applyAlignment="1" applyProtection="1">
      <alignment horizontal="left"/>
    </xf>
    <xf numFmtId="0" fontId="0" fillId="4" borderId="0" xfId="0" applyNumberFormat="1" applyFont="1" applyFill="1" applyBorder="1" applyAlignment="1" applyProtection="1">
      <alignment horizontal="left"/>
    </xf>
    <xf numFmtId="0" fontId="0" fillId="4" borderId="31" xfId="0" applyNumberFormat="1" applyFont="1" applyFill="1" applyBorder="1" applyAlignment="1" applyProtection="1">
      <alignment horizontal="left"/>
    </xf>
    <xf numFmtId="0" fontId="0" fillId="4" borderId="32" xfId="0" applyNumberFormat="1" applyFont="1" applyFill="1" applyBorder="1" applyAlignment="1" applyProtection="1">
      <alignment horizontal="left"/>
    </xf>
    <xf numFmtId="10" fontId="0" fillId="3" borderId="8" xfId="2" applyNumberFormat="1" applyFont="1" applyFill="1" applyBorder="1" applyAlignment="1" applyProtection="1">
      <alignment horizontal="center" vertical="center"/>
    </xf>
    <xf numFmtId="10" fontId="0" fillId="4" borderId="8" xfId="2" applyNumberFormat="1" applyFont="1" applyFill="1" applyBorder="1" applyAlignment="1" applyProtection="1">
      <alignment horizontal="center" vertical="center"/>
    </xf>
    <xf numFmtId="10" fontId="0" fillId="5" borderId="8" xfId="2" applyNumberFormat="1" applyFont="1" applyFill="1" applyBorder="1" applyAlignment="1" applyProtection="1">
      <alignment horizontal="center" vertical="center"/>
    </xf>
    <xf numFmtId="10" fontId="0" fillId="8" borderId="19" xfId="2" applyNumberFormat="1" applyFont="1" applyFill="1" applyBorder="1" applyAlignment="1" applyProtection="1">
      <alignment horizontal="center"/>
    </xf>
    <xf numFmtId="10" fontId="0" fillId="8" borderId="20" xfId="2" applyNumberFormat="1" applyFont="1" applyFill="1" applyBorder="1" applyAlignment="1" applyProtection="1">
      <alignment horizontal="center"/>
    </xf>
    <xf numFmtId="164" fontId="0" fillId="4" borderId="10" xfId="1" applyNumberFormat="1" applyFont="1" applyFill="1" applyBorder="1" applyAlignment="1" applyProtection="1">
      <alignment horizontal="left" vertical="center"/>
    </xf>
    <xf numFmtId="164" fontId="0" fillId="4" borderId="10" xfId="1" applyNumberFormat="1" applyFont="1" applyFill="1" applyBorder="1" applyAlignment="1" applyProtection="1">
      <alignment horizontal="center" vertical="center"/>
    </xf>
    <xf numFmtId="0" fontId="0" fillId="4" borderId="10" xfId="0" applyNumberFormat="1" applyFont="1" applyFill="1" applyBorder="1" applyAlignment="1" applyProtection="1">
      <alignment horizontal="left"/>
    </xf>
    <xf numFmtId="10" fontId="0" fillId="4" borderId="19" xfId="2" applyNumberFormat="1" applyFont="1" applyFill="1" applyBorder="1" applyAlignment="1" applyProtection="1">
      <alignment horizontal="center"/>
    </xf>
    <xf numFmtId="10" fontId="0" fillId="4" borderId="20" xfId="2" applyNumberFormat="1" applyFont="1" applyFill="1" applyBorder="1" applyAlignment="1" applyProtection="1">
      <alignment horizontal="center"/>
    </xf>
    <xf numFmtId="164" fontId="0" fillId="4" borderId="19" xfId="1" applyNumberFormat="1" applyFont="1" applyFill="1" applyBorder="1" applyAlignment="1" applyProtection="1">
      <alignment horizontal="left" vertical="center"/>
    </xf>
    <xf numFmtId="164" fontId="0" fillId="4" borderId="20" xfId="1" applyNumberFormat="1" applyFont="1" applyFill="1" applyBorder="1" applyAlignment="1" applyProtection="1">
      <alignment horizontal="left" vertical="center"/>
    </xf>
    <xf numFmtId="164" fontId="0" fillId="4" borderId="19" xfId="1" applyNumberFormat="1" applyFont="1" applyFill="1" applyBorder="1" applyAlignment="1" applyProtection="1">
      <alignment horizontal="center" vertical="center"/>
    </xf>
    <xf numFmtId="164" fontId="0" fillId="4" borderId="20" xfId="1" applyNumberFormat="1" applyFont="1" applyFill="1" applyBorder="1" applyAlignment="1" applyProtection="1">
      <alignment horizontal="center" vertical="center"/>
    </xf>
    <xf numFmtId="164" fontId="0" fillId="8" borderId="19" xfId="1" applyNumberFormat="1" applyFont="1" applyFill="1" applyBorder="1" applyAlignment="1" applyProtection="1">
      <alignment horizontal="left" vertical="center"/>
    </xf>
    <xf numFmtId="164" fontId="0" fillId="8" borderId="20" xfId="1" applyNumberFormat="1" applyFont="1" applyFill="1" applyBorder="1" applyAlignment="1" applyProtection="1">
      <alignment horizontal="left" vertical="center"/>
    </xf>
    <xf numFmtId="164" fontId="0" fillId="8" borderId="19" xfId="1" applyNumberFormat="1" applyFont="1" applyFill="1" applyBorder="1" applyAlignment="1" applyProtection="1">
      <alignment horizontal="center" vertical="center"/>
    </xf>
    <xf numFmtId="164" fontId="0" fillId="8" borderId="20" xfId="1" applyNumberFormat="1" applyFont="1" applyFill="1" applyBorder="1" applyAlignment="1" applyProtection="1">
      <alignment horizontal="center" vertical="center"/>
    </xf>
    <xf numFmtId="0" fontId="2" fillId="4" borderId="45" xfId="0" applyNumberFormat="1" applyFont="1" applyFill="1" applyBorder="1" applyAlignment="1" applyProtection="1">
      <alignment horizontal="center" vertical="center"/>
    </xf>
    <xf numFmtId="0" fontId="2" fillId="4" borderId="46" xfId="0" applyNumberFormat="1" applyFont="1" applyFill="1" applyBorder="1" applyAlignment="1" applyProtection="1">
      <alignment horizontal="center" vertical="center"/>
    </xf>
    <xf numFmtId="0" fontId="2" fillId="4" borderId="45" xfId="0" applyNumberFormat="1" applyFont="1" applyFill="1" applyBorder="1" applyAlignment="1" applyProtection="1">
      <alignment vertical="center"/>
    </xf>
    <xf numFmtId="0" fontId="2" fillId="4" borderId="46" xfId="0" applyNumberFormat="1" applyFont="1" applyFill="1" applyBorder="1" applyAlignment="1" applyProtection="1">
      <alignment horizontal="center" vertical="center"/>
    </xf>
    <xf numFmtId="0" fontId="0" fillId="5" borderId="1" xfId="0" applyNumberFormat="1" applyFont="1" applyFill="1" applyBorder="1" applyAlignment="1" applyProtection="1">
      <alignment horizontal="left" vertical="center"/>
    </xf>
    <xf numFmtId="0" fontId="0" fillId="5" borderId="1" xfId="0" applyNumberFormat="1" applyFont="1" applyFill="1" applyBorder="1" applyAlignment="1" applyProtection="1">
      <alignment horizontal="center" vertical="center" wrapText="1"/>
    </xf>
    <xf numFmtId="0" fontId="0" fillId="5" borderId="45" xfId="0" applyNumberFormat="1" applyFont="1" applyFill="1" applyBorder="1" applyAlignment="1" applyProtection="1">
      <alignment horizontal="right" vertical="center"/>
    </xf>
    <xf numFmtId="0" fontId="0" fillId="5" borderId="46" xfId="0" applyNumberFormat="1" applyFont="1" applyFill="1" applyBorder="1" applyAlignment="1" applyProtection="1">
      <alignment vertical="center"/>
    </xf>
    <xf numFmtId="0" fontId="0" fillId="5" borderId="45" xfId="0" applyNumberFormat="1" applyFont="1" applyFill="1" applyBorder="1" applyAlignment="1" applyProtection="1">
      <alignment vertical="center" wrapText="1"/>
    </xf>
    <xf numFmtId="10" fontId="0" fillId="5" borderId="45" xfId="2" applyNumberFormat="1" applyFont="1" applyFill="1" applyBorder="1" applyAlignment="1" applyProtection="1">
      <alignment horizontal="center" vertical="center" wrapText="1"/>
    </xf>
    <xf numFmtId="44" fontId="0" fillId="5" borderId="1" xfId="1" applyNumberFormat="1" applyFont="1" applyFill="1" applyBorder="1" applyAlignment="1" applyProtection="1">
      <alignment horizontal="center" vertical="center"/>
    </xf>
    <xf numFmtId="10" fontId="0" fillId="5" borderId="46" xfId="2" applyNumberFormat="1" applyFont="1" applyFill="1" applyBorder="1" applyAlignment="1" applyProtection="1">
      <alignment vertical="center"/>
    </xf>
    <xf numFmtId="10" fontId="0" fillId="5" borderId="1" xfId="2" applyNumberFormat="1" applyFont="1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horizontal="left" vertical="center"/>
    </xf>
    <xf numFmtId="0" fontId="0" fillId="3" borderId="1" xfId="0" applyNumberFormat="1" applyFont="1" applyFill="1" applyBorder="1" applyAlignment="1" applyProtection="1">
      <alignment horizontal="center" vertical="center" wrapText="1"/>
    </xf>
    <xf numFmtId="10" fontId="0" fillId="3" borderId="45" xfId="2" applyNumberFormat="1" applyFont="1" applyFill="1" applyBorder="1" applyAlignment="1" applyProtection="1">
      <alignment horizontal="right" vertical="center" wrapText="1"/>
    </xf>
    <xf numFmtId="10" fontId="0" fillId="3" borderId="46" xfId="2" applyNumberFormat="1" applyFont="1" applyFill="1" applyBorder="1" applyAlignment="1" applyProtection="1">
      <alignment vertical="center" wrapText="1"/>
    </xf>
    <xf numFmtId="0" fontId="0" fillId="3" borderId="45" xfId="0" applyNumberFormat="1" applyFont="1" applyFill="1" applyBorder="1" applyAlignment="1" applyProtection="1">
      <alignment vertical="center" wrapText="1"/>
    </xf>
    <xf numFmtId="10" fontId="0" fillId="3" borderId="45" xfId="2" applyNumberFormat="1" applyFont="1" applyFill="1" applyBorder="1" applyAlignment="1" applyProtection="1">
      <alignment horizontal="center" vertical="center" wrapText="1"/>
    </xf>
    <xf numFmtId="44" fontId="0" fillId="3" borderId="1" xfId="1" applyNumberFormat="1" applyFont="1" applyFill="1" applyBorder="1" applyAlignment="1" applyProtection="1">
      <alignment horizontal="center" vertical="center"/>
    </xf>
    <xf numFmtId="10" fontId="0" fillId="3" borderId="46" xfId="2" applyNumberFormat="1" applyFont="1" applyFill="1" applyBorder="1" applyAlignment="1" applyProtection="1">
      <alignment vertical="center"/>
    </xf>
    <xf numFmtId="10" fontId="0" fillId="3" borderId="1" xfId="2" applyNumberFormat="1" applyFont="1" applyFill="1" applyBorder="1" applyAlignment="1" applyProtection="1">
      <alignment vertical="center"/>
    </xf>
    <xf numFmtId="0" fontId="2" fillId="0" borderId="47" xfId="0" applyNumberFormat="1" applyFont="1" applyFill="1" applyBorder="1" applyAlignment="1" applyProtection="1">
      <alignment horizontal="center"/>
    </xf>
    <xf numFmtId="0" fontId="2" fillId="0" borderId="48" xfId="0" applyNumberFormat="1" applyFont="1" applyFill="1" applyBorder="1" applyAlignment="1" applyProtection="1">
      <alignment horizontal="center"/>
    </xf>
    <xf numFmtId="0" fontId="2" fillId="0" borderId="41" xfId="0" applyNumberFormat="1" applyFont="1" applyFill="1" applyBorder="1" applyAlignment="1" applyProtection="1">
      <alignment horizontal="center"/>
    </xf>
    <xf numFmtId="0" fontId="4" fillId="0" borderId="47" xfId="0" applyNumberFormat="1" applyFont="1" applyFill="1" applyBorder="1" applyAlignment="1" applyProtection="1">
      <alignment horizontal="right" vertical="center"/>
    </xf>
    <xf numFmtId="0" fontId="4" fillId="0" borderId="48" xfId="0" applyNumberFormat="1" applyFont="1" applyFill="1" applyBorder="1" applyAlignment="1" applyProtection="1">
      <alignment horizontal="center" vertical="center"/>
    </xf>
    <xf numFmtId="0" fontId="4" fillId="0" borderId="41" xfId="0" quotePrefix="1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49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0" xfId="0" applyNumberFormat="1" applyFont="1" applyFill="1" applyBorder="1" applyAlignment="1" applyProtection="1">
      <alignment horizontal="left" vertical="center"/>
    </xf>
    <xf numFmtId="0" fontId="0" fillId="0" borderId="45" xfId="0" applyNumberFormat="1" applyFont="1" applyFill="1" applyBorder="1" applyAlignment="1" applyProtection="1">
      <alignment horizontal="left"/>
    </xf>
    <xf numFmtId="0" fontId="0" fillId="0" borderId="46" xfId="0" applyNumberFormat="1" applyFont="1" applyFill="1" applyBorder="1" applyAlignment="1" applyProtection="1">
      <alignment horizontal="left"/>
    </xf>
    <xf numFmtId="0" fontId="0" fillId="0" borderId="51" xfId="0" applyNumberFormat="1" applyFont="1" applyFill="1" applyBorder="1" applyAlignment="1" applyProtection="1">
      <alignment horizontal="left" wrapText="1"/>
    </xf>
    <xf numFmtId="0" fontId="0" fillId="0" borderId="46" xfId="0" applyNumberFormat="1" applyFont="1" applyFill="1" applyBorder="1" applyAlignment="1" applyProtection="1">
      <alignment horizontal="left" wrapText="1"/>
    </xf>
    <xf numFmtId="10" fontId="0" fillId="0" borderId="45" xfId="2" applyNumberFormat="1" applyFont="1" applyFill="1" applyBorder="1" applyAlignment="1" applyProtection="1">
      <alignment horizontal="left"/>
    </xf>
    <xf numFmtId="10" fontId="0" fillId="0" borderId="51" xfId="2" applyNumberFormat="1" applyFont="1" applyFill="1" applyBorder="1" applyAlignment="1" applyProtection="1">
      <alignment horizontal="left"/>
    </xf>
    <xf numFmtId="10" fontId="0" fillId="0" borderId="46" xfId="2" applyNumberFormat="1" applyFont="1" applyFill="1" applyBorder="1" applyAlignment="1" applyProtection="1">
      <alignment horizontal="left"/>
    </xf>
    <xf numFmtId="0" fontId="4" fillId="0" borderId="21" xfId="0" applyNumberFormat="1" applyFont="1" applyFill="1" applyBorder="1" applyAlignment="1" applyProtection="1">
      <alignment horizontal="right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49" xfId="0" applyNumberFormat="1" applyFont="1" applyFill="1" applyBorder="1" applyAlignment="1" applyProtection="1">
      <alignment horizontal="left" vertical="center"/>
    </xf>
    <xf numFmtId="10" fontId="0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A1B1"/>
      <color rgb="FF989DD0"/>
      <color rgb="FFA077B5"/>
      <color rgb="FFFF9999"/>
      <color rgb="FFFF7C80"/>
      <color rgb="FFBCB5C2"/>
      <color rgb="FFE7D9F6"/>
      <color rgb="FFC0C3E2"/>
      <color rgb="FFCEC3D0"/>
      <color rgb="FFB59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78441</xdr:colOff>
      <xdr:row>2</xdr:row>
      <xdr:rowOff>78441</xdr:rowOff>
    </xdr:from>
    <xdr:to>
      <xdr:col>6</xdr:col>
      <xdr:colOff>732989</xdr:colOff>
      <xdr:row>7</xdr:row>
      <xdr:rowOff>132018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34552C77-5D62-4A6F-801F-91E3FB86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7529" y="459441"/>
          <a:ext cx="1192431" cy="837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123825</xdr:rowOff>
    </xdr:from>
    <xdr:to>
      <xdr:col>6</xdr:col>
      <xdr:colOff>782856</xdr:colOff>
      <xdr:row>6</xdr:row>
      <xdr:rowOff>152189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4552C77-5D62-4A6F-801F-91E3FB86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1025" y="285750"/>
          <a:ext cx="1192431" cy="837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268941</xdr:colOff>
      <xdr:row>1</xdr:row>
      <xdr:rowOff>156882</xdr:rowOff>
    </xdr:from>
    <xdr:to>
      <xdr:col>6</xdr:col>
      <xdr:colOff>587313</xdr:colOff>
      <xdr:row>7</xdr:row>
      <xdr:rowOff>53577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4552C77-5D62-4A6F-801F-91E3FB86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2147" y="313764"/>
          <a:ext cx="1192431" cy="837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123825</xdr:rowOff>
    </xdr:from>
    <xdr:to>
      <xdr:col>6</xdr:col>
      <xdr:colOff>592356</xdr:colOff>
      <xdr:row>7</xdr:row>
      <xdr:rowOff>152189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34552C77-5D62-4A6F-801F-91E3FB86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675" y="447675"/>
          <a:ext cx="1192431" cy="837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topLeftCell="A10" zoomScale="85" zoomScaleNormal="85" zoomScalePageLayoutView="55" workbookViewId="0">
      <selection activeCell="H37" sqref="H37"/>
    </sheetView>
  </sheetViews>
  <sheetFormatPr defaultColWidth="11.5703125" defaultRowHeight="12.75" x14ac:dyDescent="0.2"/>
  <cols>
    <col min="1" max="1" width="12.28515625" customWidth="1"/>
    <col min="2" max="2" width="11.7109375" style="5" bestFit="1" customWidth="1"/>
    <col min="3" max="3" width="14.42578125" style="5" customWidth="1"/>
    <col min="4" max="4" width="11.5703125" style="5" customWidth="1"/>
    <col min="5" max="5" width="72.42578125" customWidth="1"/>
    <col min="6" max="6" width="8.140625" style="5" customWidth="1"/>
    <col min="7" max="8" width="11.7109375" style="6" customWidth="1"/>
    <col min="9" max="9" width="12.28515625" style="6" bestFit="1" customWidth="1"/>
    <col min="10" max="10" width="8.140625" style="6" customWidth="1"/>
    <col min="11" max="11" width="11.7109375" style="6" customWidth="1"/>
    <col min="12" max="12" width="16.28515625" style="6" customWidth="1"/>
    <col min="13" max="13" width="12.28515625" style="6" bestFit="1" customWidth="1"/>
    <col min="14" max="14" width="16" style="6" customWidth="1"/>
    <col min="15" max="15" width="13.28515625" style="6" customWidth="1"/>
    <col min="16" max="16" width="13.42578125" customWidth="1"/>
    <col min="17" max="17" width="16.7109375" customWidth="1"/>
    <col min="18" max="18" width="8.5703125" customWidth="1"/>
  </cols>
  <sheetData>
    <row r="1" spans="1:18" ht="18" customHeight="1" x14ac:dyDescent="0.2">
      <c r="A1" s="76" t="s">
        <v>0</v>
      </c>
      <c r="B1" s="77"/>
      <c r="C1" s="77"/>
      <c r="D1" s="77"/>
      <c r="E1" s="77"/>
      <c r="F1" s="77"/>
      <c r="G1" s="77"/>
      <c r="H1" s="41"/>
      <c r="I1" s="41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5" t="s">
        <v>1</v>
      </c>
      <c r="B2" s="78" t="s">
        <v>2</v>
      </c>
      <c r="C2" s="79"/>
      <c r="D2" s="79"/>
      <c r="E2" s="79"/>
      <c r="F2" s="21"/>
      <c r="G2" s="22"/>
      <c r="H2" s="42"/>
      <c r="I2" s="42"/>
      <c r="J2" s="34"/>
      <c r="K2" s="34"/>
      <c r="L2" s="34"/>
      <c r="M2" s="34"/>
      <c r="N2" s="34"/>
      <c r="O2" s="34"/>
      <c r="P2" s="34"/>
      <c r="Q2" s="34"/>
      <c r="R2" s="34"/>
    </row>
    <row r="3" spans="1:18" x14ac:dyDescent="0.2">
      <c r="A3" s="20" t="s">
        <v>3</v>
      </c>
      <c r="B3" s="80" t="s">
        <v>448</v>
      </c>
      <c r="C3" s="81"/>
      <c r="D3" s="81"/>
      <c r="E3" s="81"/>
      <c r="F3" s="23"/>
      <c r="G3" s="24"/>
      <c r="H3" s="43"/>
      <c r="I3" s="43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2">
      <c r="A4" s="35" t="s">
        <v>4</v>
      </c>
      <c r="B4" s="80" t="s">
        <v>5</v>
      </c>
      <c r="C4" s="81"/>
      <c r="D4" s="81"/>
      <c r="E4" s="81"/>
      <c r="F4" s="25"/>
      <c r="G4" s="24"/>
      <c r="H4" s="43"/>
      <c r="I4" s="43"/>
      <c r="J4" s="34"/>
      <c r="K4" s="34"/>
      <c r="L4" s="34"/>
      <c r="M4" s="34"/>
      <c r="N4" s="34"/>
      <c r="O4" s="34"/>
      <c r="P4" s="34"/>
      <c r="Q4" s="34"/>
      <c r="R4" s="34"/>
    </row>
    <row r="5" spans="1:18" x14ac:dyDescent="0.2">
      <c r="A5" s="20" t="s">
        <v>6</v>
      </c>
      <c r="B5" s="80" t="s">
        <v>7</v>
      </c>
      <c r="C5" s="81"/>
      <c r="D5" s="81"/>
      <c r="E5" s="81"/>
      <c r="F5" s="25"/>
      <c r="G5" s="24"/>
      <c r="H5" s="43"/>
      <c r="I5" s="43"/>
      <c r="J5" s="34"/>
      <c r="K5" s="34"/>
      <c r="L5" s="34"/>
      <c r="M5" s="34"/>
      <c r="N5" s="34"/>
      <c r="O5" s="34"/>
      <c r="P5" s="34"/>
      <c r="Q5" s="34"/>
      <c r="R5" s="34"/>
    </row>
    <row r="6" spans="1:18" x14ac:dyDescent="0.2">
      <c r="A6" s="35" t="s">
        <v>8</v>
      </c>
      <c r="B6" s="80" t="s">
        <v>9</v>
      </c>
      <c r="C6" s="81"/>
      <c r="D6" s="81"/>
      <c r="E6" s="81"/>
      <c r="F6" s="23"/>
      <c r="G6" s="26"/>
      <c r="H6" s="32"/>
      <c r="I6" s="32"/>
      <c r="J6" s="34"/>
      <c r="K6" s="34"/>
      <c r="L6" s="34"/>
      <c r="M6" s="34"/>
      <c r="N6" s="34"/>
      <c r="O6" s="34"/>
      <c r="P6" s="34"/>
      <c r="Q6" s="34"/>
      <c r="R6" s="34"/>
    </row>
    <row r="7" spans="1:18" x14ac:dyDescent="0.2">
      <c r="A7" s="20" t="s">
        <v>10</v>
      </c>
      <c r="B7" s="80" t="s">
        <v>11</v>
      </c>
      <c r="C7" s="81"/>
      <c r="D7" s="81"/>
      <c r="E7" s="81"/>
      <c r="F7" s="23"/>
      <c r="G7" s="26"/>
      <c r="H7" s="32"/>
      <c r="I7" s="32"/>
      <c r="J7" s="34"/>
      <c r="K7" s="34"/>
      <c r="L7" s="34"/>
      <c r="M7" s="34"/>
      <c r="N7" s="34"/>
      <c r="O7" s="34"/>
      <c r="P7" s="34"/>
      <c r="Q7" s="34"/>
      <c r="R7" s="34"/>
    </row>
    <row r="8" spans="1:18" x14ac:dyDescent="0.2">
      <c r="A8" s="35" t="s">
        <v>12</v>
      </c>
      <c r="B8" s="80" t="s">
        <v>13</v>
      </c>
      <c r="C8" s="81"/>
      <c r="D8" s="81"/>
      <c r="E8" s="81"/>
      <c r="F8" s="23"/>
      <c r="G8" s="26"/>
      <c r="H8" s="32"/>
      <c r="I8" s="32"/>
      <c r="J8" s="34"/>
      <c r="K8" s="34"/>
      <c r="L8" s="34"/>
      <c r="M8" s="34"/>
      <c r="N8" s="34"/>
      <c r="O8" s="34"/>
      <c r="P8" s="34"/>
      <c r="Q8" s="34"/>
      <c r="R8" s="34"/>
    </row>
    <row r="9" spans="1:18" x14ac:dyDescent="0.2">
      <c r="A9" s="20" t="s">
        <v>14</v>
      </c>
      <c r="B9" s="80" t="s">
        <v>15</v>
      </c>
      <c r="C9" s="81"/>
      <c r="D9" s="81"/>
      <c r="E9" s="81"/>
      <c r="F9" s="27"/>
      <c r="G9" s="28"/>
      <c r="H9" s="32"/>
      <c r="I9" s="32"/>
      <c r="J9" s="34"/>
      <c r="K9" s="34"/>
      <c r="L9" s="34"/>
      <c r="M9" s="34"/>
      <c r="N9" s="34"/>
      <c r="O9" s="34"/>
      <c r="P9" s="34"/>
      <c r="Q9" s="34"/>
      <c r="R9" s="34"/>
    </row>
    <row r="10" spans="1:18" x14ac:dyDescent="0.2">
      <c r="A10" s="29"/>
      <c r="B10" s="30"/>
      <c r="C10" s="30"/>
      <c r="D10" s="30"/>
      <c r="E10" s="30"/>
      <c r="F10" s="31"/>
      <c r="G10" s="32"/>
      <c r="H10" s="32"/>
      <c r="I10" s="32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" customHeight="1" x14ac:dyDescent="0.2">
      <c r="A11" s="76" t="s">
        <v>16</v>
      </c>
      <c r="B11" s="77"/>
      <c r="C11" s="77"/>
      <c r="D11" s="77"/>
      <c r="E11" s="77"/>
      <c r="F11" s="77"/>
      <c r="G11" s="7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22.5" customHeight="1" x14ac:dyDescent="0.2">
      <c r="A12" s="82" t="s">
        <v>17</v>
      </c>
      <c r="B12" s="82"/>
      <c r="C12" s="82" t="s">
        <v>18</v>
      </c>
      <c r="D12" s="82"/>
      <c r="E12" s="33" t="s">
        <v>19</v>
      </c>
      <c r="F12" s="85" t="s">
        <v>20</v>
      </c>
      <c r="G12" s="8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x14ac:dyDescent="0.2">
      <c r="A13" s="87" t="s">
        <v>21</v>
      </c>
      <c r="B13" s="87"/>
      <c r="C13" s="88">
        <f>SUBTOTAL(109,Q20:Q35)</f>
        <v>116101.24681456471</v>
      </c>
      <c r="D13" s="88"/>
      <c r="E13" s="36" t="s">
        <v>22</v>
      </c>
      <c r="F13" s="89">
        <v>0.25969999999999999</v>
      </c>
      <c r="G13" s="90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x14ac:dyDescent="0.2">
      <c r="A14" s="87" t="s">
        <v>23</v>
      </c>
      <c r="B14" s="87"/>
      <c r="C14" s="88">
        <f>SUBTOTAL(109,L20:L35)</f>
        <v>33789.326289405188</v>
      </c>
      <c r="D14" s="88"/>
      <c r="E14" s="36"/>
      <c r="F14" s="89"/>
      <c r="G14" s="90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x14ac:dyDescent="0.2">
      <c r="A15" s="87" t="s">
        <v>24</v>
      </c>
      <c r="B15" s="87"/>
      <c r="C15" s="88">
        <f>SUBTOTAL(109,N20:N35)</f>
        <v>82311.920525159541</v>
      </c>
      <c r="D15" s="88"/>
      <c r="E15" s="36"/>
      <c r="F15" s="89"/>
      <c r="G15" s="90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" customHeight="1" x14ac:dyDescent="0.2">
      <c r="A17" s="73" t="s">
        <v>25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1:18" ht="21.75" customHeight="1" x14ac:dyDescent="0.2">
      <c r="A18" s="75" t="s">
        <v>26</v>
      </c>
      <c r="B18" s="75" t="s">
        <v>27</v>
      </c>
      <c r="C18" s="75" t="s">
        <v>17</v>
      </c>
      <c r="D18" s="75" t="s">
        <v>28</v>
      </c>
      <c r="E18" s="75" t="s">
        <v>10</v>
      </c>
      <c r="F18" s="75" t="s">
        <v>29</v>
      </c>
      <c r="G18" s="75" t="s">
        <v>30</v>
      </c>
      <c r="H18" s="75" t="s">
        <v>31</v>
      </c>
      <c r="I18" s="75"/>
      <c r="J18" s="83" t="s">
        <v>32</v>
      </c>
      <c r="K18" s="75" t="s">
        <v>33</v>
      </c>
      <c r="L18" s="75"/>
      <c r="M18" s="75" t="s">
        <v>34</v>
      </c>
      <c r="N18" s="75"/>
      <c r="O18" s="71" t="s">
        <v>35</v>
      </c>
      <c r="P18" s="71" t="s">
        <v>36</v>
      </c>
      <c r="Q18" s="71" t="s">
        <v>37</v>
      </c>
      <c r="R18" s="71" t="s">
        <v>38</v>
      </c>
    </row>
    <row r="19" spans="1:18" ht="17.25" customHeight="1" x14ac:dyDescent="0.2">
      <c r="A19" s="75"/>
      <c r="B19" s="75"/>
      <c r="C19" s="75"/>
      <c r="D19" s="75"/>
      <c r="E19" s="75"/>
      <c r="F19" s="75"/>
      <c r="G19" s="75"/>
      <c r="H19" s="7" t="s">
        <v>23</v>
      </c>
      <c r="I19" s="7" t="s">
        <v>24</v>
      </c>
      <c r="J19" s="84"/>
      <c r="K19" s="7" t="s">
        <v>39</v>
      </c>
      <c r="L19" s="7" t="s">
        <v>21</v>
      </c>
      <c r="M19" s="7" t="s">
        <v>39</v>
      </c>
      <c r="N19" s="7" t="s">
        <v>21</v>
      </c>
      <c r="O19" s="84"/>
      <c r="P19" s="72"/>
      <c r="Q19" s="72"/>
      <c r="R19" s="72"/>
    </row>
    <row r="20" spans="1:18" x14ac:dyDescent="0.2">
      <c r="A20" s="8" t="s">
        <v>40</v>
      </c>
      <c r="B20" s="9"/>
      <c r="C20" s="9"/>
      <c r="D20" s="9"/>
      <c r="E20" s="9" t="s">
        <v>41</v>
      </c>
      <c r="F20" s="12"/>
      <c r="G20" s="12"/>
      <c r="H20" s="15"/>
      <c r="I20" s="15"/>
      <c r="J20" s="37" t="s">
        <v>42</v>
      </c>
      <c r="K20" s="15"/>
      <c r="L20" s="15">
        <f>SUBTOTAL(109,L21:L24)</f>
        <v>246.1264845</v>
      </c>
      <c r="M20" s="15"/>
      <c r="N20" s="15">
        <f>SUBTOTAL(109,N21:N24)</f>
        <v>6534.8819290248011</v>
      </c>
      <c r="O20" s="15"/>
      <c r="P20" s="15"/>
      <c r="Q20" s="15">
        <f>SUBTOTAL(109,Q21:Q24)</f>
        <v>6781.0084135247998</v>
      </c>
      <c r="R20" s="37">
        <f>Q20/SUBTOTAL(109, Q20:Q35)</f>
        <v>5.8405991318554326E-2</v>
      </c>
    </row>
    <row r="21" spans="1:18" ht="25.5" x14ac:dyDescent="0.2">
      <c r="A21" s="1" t="s">
        <v>43</v>
      </c>
      <c r="B21" s="3" t="s">
        <v>44</v>
      </c>
      <c r="C21" s="44" t="s">
        <v>45</v>
      </c>
      <c r="D21" s="44" t="s">
        <v>46</v>
      </c>
      <c r="E21" s="10" t="s">
        <v>47</v>
      </c>
      <c r="F21" s="13" t="s">
        <v>48</v>
      </c>
      <c r="G21" s="13">
        <v>0.5</v>
      </c>
      <c r="H21" s="16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D21&amp;B21,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D21&amp;B21,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49.75</v>
      </c>
      <c r="I21" s="16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D21&amp;B21,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D21&amp;B21,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2221.36</v>
      </c>
      <c r="J21" s="109">
        <v>0.25969999999999999</v>
      </c>
      <c r="K21" s="16">
        <f>H21*(1+J21)</f>
        <v>62.670075000000004</v>
      </c>
      <c r="L21" s="16">
        <f>G21*K21</f>
        <v>31.335037500000002</v>
      </c>
      <c r="M21" s="16">
        <f>I21*(1+J21)</f>
        <v>2798.2471920000003</v>
      </c>
      <c r="N21" s="16">
        <f>G21*M21</f>
        <v>1399.1235960000001</v>
      </c>
      <c r="O21" s="16">
        <f>H21 + I21</f>
        <v>2271.11</v>
      </c>
      <c r="P21" s="16">
        <f>O21*(1+J21)</f>
        <v>2860.9172670000003</v>
      </c>
      <c r="Q21" s="16">
        <f>G21*P21</f>
        <v>1430.4586335000001</v>
      </c>
      <c r="R21" s="39">
        <f>Q21/SUBTOTAL(109, Q20:Q35)</f>
        <v>1.2320786147841363E-2</v>
      </c>
    </row>
    <row r="22" spans="1:18" ht="25.5" x14ac:dyDescent="0.2">
      <c r="A22" s="2" t="s">
        <v>49</v>
      </c>
      <c r="B22" s="4" t="s">
        <v>44</v>
      </c>
      <c r="C22" s="45" t="s">
        <v>45</v>
      </c>
      <c r="D22" s="45" t="s">
        <v>50</v>
      </c>
      <c r="E22" s="11" t="s">
        <v>51</v>
      </c>
      <c r="F22" s="14" t="s">
        <v>48</v>
      </c>
      <c r="G22" s="14">
        <v>0.5</v>
      </c>
      <c r="H22" s="17">
        <f>IF(
                        C22="INSUMO",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D22&amp;B22,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D22&amp;B22,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D22&amp;B22,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249.42</v>
      </c>
      <c r="I22" s="17">
        <f>IF(
                        C22="INSUMO",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D22&amp;B22,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D22&amp;B22,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D22&amp;B22,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2438.9699999999998</v>
      </c>
      <c r="J22" s="110">
        <v>0.25969999999999999</v>
      </c>
      <c r="K22" s="17">
        <f>H22*(1+J22)</f>
        <v>314.19437399999998</v>
      </c>
      <c r="L22" s="17">
        <f>G22*K22</f>
        <v>157.09718699999999</v>
      </c>
      <c r="M22" s="17">
        <f>I22*(1+J22)</f>
        <v>3072.3705089999999</v>
      </c>
      <c r="N22" s="17">
        <f>G22*M22</f>
        <v>1536.1852544999999</v>
      </c>
      <c r="O22" s="17">
        <f>H22 + I22</f>
        <v>2688.39</v>
      </c>
      <c r="P22" s="17">
        <f>O22*(1+J22)</f>
        <v>3386.564883</v>
      </c>
      <c r="Q22" s="17">
        <f>G22*P22</f>
        <v>1693.2824415</v>
      </c>
      <c r="R22" s="40">
        <f>Q22/SUBTOTAL(109, Q20:Q35)</f>
        <v>1.4584532793213556E-2</v>
      </c>
    </row>
    <row r="23" spans="1:18" x14ac:dyDescent="0.2">
      <c r="A23" s="1" t="s">
        <v>52</v>
      </c>
      <c r="B23" s="3" t="s">
        <v>44</v>
      </c>
      <c r="C23" s="44" t="s">
        <v>53</v>
      </c>
      <c r="D23" s="44" t="s">
        <v>54</v>
      </c>
      <c r="E23" s="10" t="s">
        <v>55</v>
      </c>
      <c r="F23" s="13" t="s">
        <v>56</v>
      </c>
      <c r="G23" s="13">
        <v>1</v>
      </c>
      <c r="H23" s="16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D23&amp;B23,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D23&amp;B23,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0</v>
      </c>
      <c r="I23" s="16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D23&amp;B23,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D23&amp;B23,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271.47000000000003</v>
      </c>
      <c r="J23" s="109">
        <v>0.25969999999999999</v>
      </c>
      <c r="K23" s="16">
        <f>H23*(1+J23)</f>
        <v>0</v>
      </c>
      <c r="L23" s="16">
        <f>G23*K23</f>
        <v>0</v>
      </c>
      <c r="M23" s="16">
        <f>I23*(1+J23)</f>
        <v>341.97075900000004</v>
      </c>
      <c r="N23" s="16">
        <f>G23*M23</f>
        <v>341.97075900000004</v>
      </c>
      <c r="O23" s="16">
        <f>H23 + I23</f>
        <v>271.47000000000003</v>
      </c>
      <c r="P23" s="16">
        <f>O23*(1+J23)</f>
        <v>341.97075900000004</v>
      </c>
      <c r="Q23" s="16">
        <f>G23*P23</f>
        <v>341.97075900000004</v>
      </c>
      <c r="R23" s="39">
        <f>Q23/SUBTOTAL(109, Q20:Q35)</f>
        <v>2.9454529420014836E-3</v>
      </c>
    </row>
    <row r="24" spans="1:18" ht="25.5" x14ac:dyDescent="0.2">
      <c r="A24" s="2" t="s">
        <v>57</v>
      </c>
      <c r="B24" s="4" t="s">
        <v>58</v>
      </c>
      <c r="C24" s="45" t="s">
        <v>45</v>
      </c>
      <c r="D24" s="45" t="s">
        <v>59</v>
      </c>
      <c r="E24" s="11" t="s">
        <v>60</v>
      </c>
      <c r="F24" s="14" t="s">
        <v>56</v>
      </c>
      <c r="G24" s="14">
        <v>1</v>
      </c>
      <c r="H24" s="17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D24&amp;B24,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D24&amp;B24,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45.8</v>
      </c>
      <c r="I24" s="17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D24&amp;B24,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D24&amp;B24,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2586.0143840000001</v>
      </c>
      <c r="J24" s="110">
        <v>0.25969999999999999</v>
      </c>
      <c r="K24" s="17">
        <f>H24*(1+J24)</f>
        <v>57.69426</v>
      </c>
      <c r="L24" s="17">
        <f>G24*K24</f>
        <v>57.69426</v>
      </c>
      <c r="M24" s="17">
        <f>I24*(1+J24)</f>
        <v>3257.6023195248004</v>
      </c>
      <c r="N24" s="17">
        <f>G24*M24</f>
        <v>3257.6023195248004</v>
      </c>
      <c r="O24" s="17">
        <f>H24 + I24</f>
        <v>2631.8143840000002</v>
      </c>
      <c r="P24" s="17">
        <f>O24*(1+J24)</f>
        <v>3315.2965795248006</v>
      </c>
      <c r="Q24" s="17">
        <f>G24*P24</f>
        <v>3315.2965795248006</v>
      </c>
      <c r="R24" s="40">
        <f>Q24/SUBTOTAL(109, Q20:Q35)</f>
        <v>2.8555219435497929E-2</v>
      </c>
    </row>
    <row r="25" spans="1:18" x14ac:dyDescent="0.2">
      <c r="A25" s="8" t="s">
        <v>61</v>
      </c>
      <c r="B25" s="9" t="s">
        <v>62</v>
      </c>
      <c r="C25" s="9" t="s">
        <v>62</v>
      </c>
      <c r="D25" s="9" t="s">
        <v>62</v>
      </c>
      <c r="E25" s="9" t="s">
        <v>63</v>
      </c>
      <c r="F25" s="12" t="s">
        <v>62</v>
      </c>
      <c r="G25" s="12"/>
      <c r="H25" s="15"/>
      <c r="I25" s="15"/>
      <c r="J25" s="111" t="s">
        <v>42</v>
      </c>
      <c r="K25" s="15"/>
      <c r="L25" s="15">
        <f>SUBTOTAL(109,L26:L26)</f>
        <v>804.69712589760002</v>
      </c>
      <c r="M25" s="15"/>
      <c r="N25" s="15">
        <f>SUBTOTAL(109,N26:N26)</f>
        <v>70.274319418528762</v>
      </c>
      <c r="O25" s="15"/>
      <c r="P25" s="15"/>
      <c r="Q25" s="15">
        <f>SUBTOTAL(109,Q26:Q26)</f>
        <v>874.97144531612867</v>
      </c>
      <c r="R25" s="37">
        <f>Q25/SUBTOTAL(109, Q20:Q35)</f>
        <v>7.5362794915856575E-3</v>
      </c>
    </row>
    <row r="26" spans="1:18" ht="25.5" x14ac:dyDescent="0.2">
      <c r="A26" s="2" t="s">
        <v>64</v>
      </c>
      <c r="B26" s="4" t="s">
        <v>65</v>
      </c>
      <c r="C26" s="45" t="s">
        <v>45</v>
      </c>
      <c r="D26" s="45" t="s">
        <v>66</v>
      </c>
      <c r="E26" s="11" t="s">
        <v>67</v>
      </c>
      <c r="F26" s="14" t="s">
        <v>68</v>
      </c>
      <c r="G26" s="14">
        <v>1.5</v>
      </c>
      <c r="H26" s="17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D26&amp;B26,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D26&amp;B26,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425.86707199999995</v>
      </c>
      <c r="I26" s="17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D26&amp;B26,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D26&amp;B26,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37.191034594760005</v>
      </c>
      <c r="J26" s="110">
        <v>0.25969999999999999</v>
      </c>
      <c r="K26" s="17">
        <f>H26*(1+J26)</f>
        <v>536.46475059839997</v>
      </c>
      <c r="L26" s="17">
        <f>G26*K26</f>
        <v>804.69712589760002</v>
      </c>
      <c r="M26" s="17">
        <f>I26*(1+J26)</f>
        <v>46.849546279019179</v>
      </c>
      <c r="N26" s="17">
        <f>G26*M26</f>
        <v>70.274319418528762</v>
      </c>
      <c r="O26" s="17">
        <f>H26 + I26</f>
        <v>463.05810659475998</v>
      </c>
      <c r="P26" s="17">
        <f>O26*(1+J26)</f>
        <v>583.31429687741911</v>
      </c>
      <c r="Q26" s="17">
        <f>G26*P26</f>
        <v>874.97144531612867</v>
      </c>
      <c r="R26" s="40">
        <f>Q26/SUBTOTAL(109, Q20:Q35)</f>
        <v>7.5362794915856575E-3</v>
      </c>
    </row>
    <row r="27" spans="1:18" x14ac:dyDescent="0.2">
      <c r="A27" s="8" t="s">
        <v>69</v>
      </c>
      <c r="B27" s="9" t="s">
        <v>62</v>
      </c>
      <c r="C27" s="9" t="s">
        <v>62</v>
      </c>
      <c r="D27" s="9" t="s">
        <v>62</v>
      </c>
      <c r="E27" s="9" t="s">
        <v>70</v>
      </c>
      <c r="F27" s="12" t="s">
        <v>62</v>
      </c>
      <c r="G27" s="12"/>
      <c r="H27" s="15"/>
      <c r="I27" s="15"/>
      <c r="J27" s="111" t="s">
        <v>42</v>
      </c>
      <c r="K27" s="15"/>
      <c r="L27" s="15">
        <f>SUBTOTAL(109,L28:L35)</f>
        <v>32738.502679007583</v>
      </c>
      <c r="M27" s="15"/>
      <c r="N27" s="15">
        <f>SUBTOTAL(109,N28:N35)</f>
        <v>75706.764276716218</v>
      </c>
      <c r="O27" s="15"/>
      <c r="P27" s="15"/>
      <c r="Q27" s="15">
        <f>SUBTOTAL(109,Q28:Q35)</f>
        <v>108445.2669557238</v>
      </c>
      <c r="R27" s="37">
        <f>Q27/SUBTOTAL(109, Q20:Q35)</f>
        <v>0.93405772918986008</v>
      </c>
    </row>
    <row r="28" spans="1:18" ht="25.5" x14ac:dyDescent="0.2">
      <c r="A28" s="2" t="s">
        <v>71</v>
      </c>
      <c r="B28" s="4" t="s">
        <v>65</v>
      </c>
      <c r="C28" s="45" t="s">
        <v>45</v>
      </c>
      <c r="D28" s="45" t="s">
        <v>72</v>
      </c>
      <c r="E28" s="11" t="s">
        <v>73</v>
      </c>
      <c r="F28" s="14" t="s">
        <v>68</v>
      </c>
      <c r="G28" s="14">
        <v>400</v>
      </c>
      <c r="H28" s="17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D28&amp;B28,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D28&amp;B28,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0.534555</v>
      </c>
      <c r="I28" s="17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D28&amp;B28,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D28&amp;B28,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2.6738193643200003</v>
      </c>
      <c r="J28" s="110">
        <v>0.25969999999999999</v>
      </c>
      <c r="K28" s="17">
        <f t="shared" ref="K28:K35" si="0">H28*(1+J28)</f>
        <v>0.6733789335</v>
      </c>
      <c r="L28" s="17">
        <f t="shared" ref="L28:L35" si="1">G28*K28</f>
        <v>269.35157340000001</v>
      </c>
      <c r="M28" s="17">
        <f t="shared" ref="M28:M35" si="2">I28*(1+J28)</f>
        <v>3.3682102532339044</v>
      </c>
      <c r="N28" s="17">
        <f t="shared" ref="N28:N35" si="3">G28*M28</f>
        <v>1347.2841012935619</v>
      </c>
      <c r="O28" s="17">
        <f t="shared" ref="O28:O35" si="4">H28 + I28</f>
        <v>3.2083743643200004</v>
      </c>
      <c r="P28" s="17">
        <f t="shared" ref="P28:P35" si="5">O28*(1+J28)</f>
        <v>4.0415891867339049</v>
      </c>
      <c r="Q28" s="17">
        <f t="shared" ref="Q28:Q35" si="6">G28*P28</f>
        <v>1616.6356746935619</v>
      </c>
      <c r="R28" s="40">
        <f>Q28/SUBTOTAL(109, Q20:Q35)</f>
        <v>1.3924361012897905E-2</v>
      </c>
    </row>
    <row r="29" spans="1:18" ht="25.5" x14ac:dyDescent="0.2">
      <c r="A29" s="1" t="s">
        <v>74</v>
      </c>
      <c r="B29" s="3" t="s">
        <v>58</v>
      </c>
      <c r="C29" s="44" t="s">
        <v>45</v>
      </c>
      <c r="D29" s="44" t="s">
        <v>75</v>
      </c>
      <c r="E29" s="10" t="s">
        <v>76</v>
      </c>
      <c r="F29" s="13" t="s">
        <v>77</v>
      </c>
      <c r="G29" s="13">
        <v>107.6</v>
      </c>
      <c r="H29" s="16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D29&amp;B29,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D29&amp;B29,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22.096583200000001</v>
      </c>
      <c r="I29" s="16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D29&amp;B29,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D29&amp;B29,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116.26066050712403</v>
      </c>
      <c r="J29" s="109">
        <v>0.25969999999999999</v>
      </c>
      <c r="K29" s="16">
        <f t="shared" si="0"/>
        <v>27.835065857040004</v>
      </c>
      <c r="L29" s="16">
        <f t="shared" si="1"/>
        <v>2995.0530862175042</v>
      </c>
      <c r="M29" s="16">
        <f t="shared" si="2"/>
        <v>146.45355404082414</v>
      </c>
      <c r="N29" s="16">
        <f t="shared" si="3"/>
        <v>15758.402414792678</v>
      </c>
      <c r="O29" s="16">
        <f t="shared" si="4"/>
        <v>138.35724370712404</v>
      </c>
      <c r="P29" s="16">
        <f t="shared" si="5"/>
        <v>174.28861989786415</v>
      </c>
      <c r="Q29" s="16">
        <f t="shared" si="6"/>
        <v>18753.455501010183</v>
      </c>
      <c r="R29" s="39">
        <f>Q29/SUBTOTAL(109, Q20:Q35)</f>
        <v>0.16152673649545676</v>
      </c>
    </row>
    <row r="30" spans="1:18" ht="25.5" x14ac:dyDescent="0.2">
      <c r="A30" s="2" t="s">
        <v>78</v>
      </c>
      <c r="B30" s="4" t="s">
        <v>58</v>
      </c>
      <c r="C30" s="45" t="s">
        <v>45</v>
      </c>
      <c r="D30" s="45" t="s">
        <v>79</v>
      </c>
      <c r="E30" s="11" t="s">
        <v>80</v>
      </c>
      <c r="F30" s="14" t="s">
        <v>77</v>
      </c>
      <c r="G30" s="14">
        <v>152.4</v>
      </c>
      <c r="H30" s="17">
        <f>IF(
                        C30="INSUMO",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D30&amp;B30,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D30&amp;B30,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D30&amp;B30,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13.135310549999998</v>
      </c>
      <c r="I30" s="17">
        <f>IF(
                        C30="INSUMO",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D30&amp;B30,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D30&amp;B30,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D30&amp;B30,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61.100142930308806</v>
      </c>
      <c r="J30" s="110">
        <v>0.25969999999999999</v>
      </c>
      <c r="K30" s="17">
        <f t="shared" si="0"/>
        <v>16.546550699834999</v>
      </c>
      <c r="L30" s="17">
        <f t="shared" si="1"/>
        <v>2521.6943266548537</v>
      </c>
      <c r="M30" s="17">
        <f t="shared" si="2"/>
        <v>76.967850049310002</v>
      </c>
      <c r="N30" s="17">
        <f t="shared" si="3"/>
        <v>11729.900347514844</v>
      </c>
      <c r="O30" s="17">
        <f t="shared" si="4"/>
        <v>74.235453480308806</v>
      </c>
      <c r="P30" s="17">
        <f t="shared" si="5"/>
        <v>93.514400749145011</v>
      </c>
      <c r="Q30" s="17">
        <f t="shared" si="6"/>
        <v>14251.594674169701</v>
      </c>
      <c r="R30" s="40">
        <f>Q30/SUBTOTAL(109, Q20:Q35)</f>
        <v>0.1227514351928722</v>
      </c>
    </row>
    <row r="31" spans="1:18" ht="25.5" x14ac:dyDescent="0.2">
      <c r="A31" s="1" t="s">
        <v>81</v>
      </c>
      <c r="B31" s="3" t="s">
        <v>65</v>
      </c>
      <c r="C31" s="44" t="s">
        <v>45</v>
      </c>
      <c r="D31" s="44" t="s">
        <v>82</v>
      </c>
      <c r="E31" s="10" t="s">
        <v>83</v>
      </c>
      <c r="F31" s="13" t="s">
        <v>77</v>
      </c>
      <c r="G31" s="13">
        <v>54.6</v>
      </c>
      <c r="H31" s="16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D31&amp;B31,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D31&amp;B31,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25.459756000000002</v>
      </c>
      <c r="I31" s="16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D31&amp;B31,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D31&amp;B31,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81.955933263856011</v>
      </c>
      <c r="J31" s="109">
        <v>0.25969999999999999</v>
      </c>
      <c r="K31" s="16">
        <f t="shared" si="0"/>
        <v>32.071654633200005</v>
      </c>
      <c r="L31" s="16">
        <f t="shared" si="1"/>
        <v>1751.1123429727204</v>
      </c>
      <c r="M31" s="16">
        <f t="shared" si="2"/>
        <v>103.23988913247942</v>
      </c>
      <c r="N31" s="16">
        <f t="shared" si="3"/>
        <v>5636.8979466333767</v>
      </c>
      <c r="O31" s="16">
        <f t="shared" si="4"/>
        <v>107.41568926385601</v>
      </c>
      <c r="P31" s="16">
        <f t="shared" si="5"/>
        <v>135.31154376567943</v>
      </c>
      <c r="Q31" s="16">
        <f t="shared" si="6"/>
        <v>7388.0102896060971</v>
      </c>
      <c r="R31" s="39">
        <f>Q31/SUBTOTAL(109, Q20:Q35)</f>
        <v>6.3634202838545942E-2</v>
      </c>
    </row>
    <row r="32" spans="1:18" ht="25.5" x14ac:dyDescent="0.2">
      <c r="A32" s="2" t="s">
        <v>84</v>
      </c>
      <c r="B32" s="4" t="s">
        <v>65</v>
      </c>
      <c r="C32" s="45" t="s">
        <v>45</v>
      </c>
      <c r="D32" s="45" t="s">
        <v>82</v>
      </c>
      <c r="E32" s="11" t="s">
        <v>83</v>
      </c>
      <c r="F32" s="14" t="s">
        <v>77</v>
      </c>
      <c r="G32" s="14">
        <v>154.6</v>
      </c>
      <c r="H32" s="17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D32&amp;B32,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D32&amp;B32,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25.459756000000002</v>
      </c>
      <c r="I32" s="17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D32&amp;B32,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D32&amp;B32,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81.955933263856011</v>
      </c>
      <c r="J32" s="110">
        <v>0.25969999999999999</v>
      </c>
      <c r="K32" s="17">
        <f t="shared" si="0"/>
        <v>32.071654633200005</v>
      </c>
      <c r="L32" s="17">
        <f t="shared" si="1"/>
        <v>4958.2778062927209</v>
      </c>
      <c r="M32" s="17">
        <f t="shared" si="2"/>
        <v>103.23988913247942</v>
      </c>
      <c r="N32" s="17">
        <f t="shared" si="3"/>
        <v>15960.886859881317</v>
      </c>
      <c r="O32" s="17">
        <f t="shared" si="4"/>
        <v>107.41568926385601</v>
      </c>
      <c r="P32" s="17">
        <f t="shared" si="5"/>
        <v>135.31154376567943</v>
      </c>
      <c r="Q32" s="17">
        <f t="shared" si="6"/>
        <v>20919.164666174038</v>
      </c>
      <c r="R32" s="40">
        <f>Q32/SUBTOTAL(109, Q20:Q35)</f>
        <v>0.18018036188350187</v>
      </c>
    </row>
    <row r="33" spans="1:18" ht="38.25" x14ac:dyDescent="0.2">
      <c r="A33" s="1" t="s">
        <v>85</v>
      </c>
      <c r="B33" s="3" t="s">
        <v>65</v>
      </c>
      <c r="C33" s="44" t="s">
        <v>45</v>
      </c>
      <c r="D33" s="44" t="s">
        <v>86</v>
      </c>
      <c r="E33" s="10" t="s">
        <v>87</v>
      </c>
      <c r="F33" s="13" t="s">
        <v>77</v>
      </c>
      <c r="G33" s="13">
        <v>611</v>
      </c>
      <c r="H33" s="16">
        <f>IF(
                        C33="INSUMO",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D33&amp;B33,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D33&amp;B33,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D33&amp;B33,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3.5441970600000001</v>
      </c>
      <c r="I33" s="16">
        <f>IF(
                        C33="INSUMO",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D33&amp;B33,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D33&amp;B33,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D33&amp;B33,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5.9461346656203995</v>
      </c>
      <c r="J33" s="109">
        <v>0.25969999999999999</v>
      </c>
      <c r="K33" s="16">
        <f t="shared" si="0"/>
        <v>4.4646250364820004</v>
      </c>
      <c r="L33" s="16">
        <f t="shared" si="1"/>
        <v>2727.8858972905023</v>
      </c>
      <c r="M33" s="16">
        <f t="shared" si="2"/>
        <v>7.4903458382820176</v>
      </c>
      <c r="N33" s="16">
        <f t="shared" si="3"/>
        <v>4576.6013071903126</v>
      </c>
      <c r="O33" s="16">
        <f t="shared" si="4"/>
        <v>9.4903317256204005</v>
      </c>
      <c r="P33" s="16">
        <f t="shared" si="5"/>
        <v>11.954970874764019</v>
      </c>
      <c r="Q33" s="16">
        <f t="shared" si="6"/>
        <v>7304.4872044808153</v>
      </c>
      <c r="R33" s="39">
        <f>Q33/SUBTOTAL(109, Q20:Q35)</f>
        <v>6.2914804146310677E-2</v>
      </c>
    </row>
    <row r="34" spans="1:18" ht="25.5" x14ac:dyDescent="0.2">
      <c r="A34" s="2" t="s">
        <v>88</v>
      </c>
      <c r="B34" s="4" t="s">
        <v>65</v>
      </c>
      <c r="C34" s="45" t="s">
        <v>45</v>
      </c>
      <c r="D34" s="45" t="s">
        <v>89</v>
      </c>
      <c r="E34" s="11" t="s">
        <v>90</v>
      </c>
      <c r="F34" s="14" t="s">
        <v>91</v>
      </c>
      <c r="G34" s="14">
        <v>10998</v>
      </c>
      <c r="H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D34&amp;B34,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D34&amp;B34,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1.2281195999999999</v>
      </c>
      <c r="I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D34&amp;B34,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D34&amp;B34,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1.3581472114094</v>
      </c>
      <c r="J34" s="110">
        <v>0.25969999999999999</v>
      </c>
      <c r="K34" s="17">
        <f t="shared" si="0"/>
        <v>1.5470622601199999</v>
      </c>
      <c r="L34" s="17">
        <f t="shared" si="1"/>
        <v>17014.590736799761</v>
      </c>
      <c r="M34" s="17">
        <f t="shared" si="2"/>
        <v>1.7108580422124211</v>
      </c>
      <c r="N34" s="17">
        <f t="shared" si="3"/>
        <v>18816.016748252208</v>
      </c>
      <c r="O34" s="17">
        <f t="shared" si="4"/>
        <v>2.5862668114093998</v>
      </c>
      <c r="P34" s="17">
        <f t="shared" si="5"/>
        <v>3.2579203023324212</v>
      </c>
      <c r="Q34" s="17">
        <f t="shared" si="6"/>
        <v>35830.607485051965</v>
      </c>
      <c r="R34" s="40">
        <f>Q34/SUBTOTAL(109, Q20:Q35)</f>
        <v>0.30861518259386234</v>
      </c>
    </row>
    <row r="35" spans="1:18" ht="38.25" x14ac:dyDescent="0.2">
      <c r="A35" s="1" t="s">
        <v>92</v>
      </c>
      <c r="B35" s="3" t="s">
        <v>65</v>
      </c>
      <c r="C35" s="44" t="s">
        <v>45</v>
      </c>
      <c r="D35" s="44" t="s">
        <v>93</v>
      </c>
      <c r="E35" s="10" t="s">
        <v>94</v>
      </c>
      <c r="F35" s="13" t="s">
        <v>68</v>
      </c>
      <c r="G35" s="13">
        <v>2820</v>
      </c>
      <c r="H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D35&amp;B35,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D35&amp;B35,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Composições!I:I,
                                                MATCH(
                                                    D35&amp;B35,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0.14090287999999998</v>
      </c>
      <c r="I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D35&amp;B35,
                                                        Insumos!I:I,
                                                        0)
                                                )&lt;&gt;"Material",
                                                INDEX(
                                                    Insumos!F:F,
                                                    MATCH(
                                                        D35&amp;B35,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
                                                Composições!K:K,
                                                MATCH(
                                                    D35&amp;B35,
                                                    Composições!AG:AG,
                                                    0)
                                            ),
                                            "Não encontrado")
                                    )</f>
        <v>0.52944457426199998</v>
      </c>
      <c r="J35" s="109">
        <v>0.25969999999999999</v>
      </c>
      <c r="K35" s="16">
        <f t="shared" si="0"/>
        <v>0.17749535793599999</v>
      </c>
      <c r="L35" s="16">
        <f t="shared" si="1"/>
        <v>500.53690937951995</v>
      </c>
      <c r="M35" s="16">
        <f t="shared" si="2"/>
        <v>0.66694133019784141</v>
      </c>
      <c r="N35" s="16">
        <f t="shared" si="3"/>
        <v>1880.7745511579128</v>
      </c>
      <c r="O35" s="16">
        <f t="shared" si="4"/>
        <v>0.67034745426199993</v>
      </c>
      <c r="P35" s="16">
        <f t="shared" si="5"/>
        <v>0.84443668813384132</v>
      </c>
      <c r="Q35" s="16">
        <f t="shared" si="6"/>
        <v>2381.3114605374326</v>
      </c>
      <c r="R35" s="39">
        <f>Q35/SUBTOTAL(109, Q20:Q35)</f>
        <v>2.0510645026412422E-2</v>
      </c>
    </row>
    <row r="36" spans="1:18" ht="24" customHeight="1" x14ac:dyDescent="0.2">
      <c r="P36" s="172" t="s">
        <v>449</v>
      </c>
      <c r="Q36" s="173">
        <f>SUM(Q20,Q25,Q27)</f>
        <v>116101.24681456473</v>
      </c>
    </row>
  </sheetData>
  <mergeCells count="38">
    <mergeCell ref="A15:B15"/>
    <mergeCell ref="C15:D15"/>
    <mergeCell ref="F15:G15"/>
    <mergeCell ref="P18:P19"/>
    <mergeCell ref="Q18:Q19"/>
    <mergeCell ref="O18:O19"/>
    <mergeCell ref="C12:D12"/>
    <mergeCell ref="A18:A19"/>
    <mergeCell ref="M18:N18"/>
    <mergeCell ref="J18:J19"/>
    <mergeCell ref="H18:I18"/>
    <mergeCell ref="F12:G12"/>
    <mergeCell ref="A13:B13"/>
    <mergeCell ref="C13:D13"/>
    <mergeCell ref="F13:G13"/>
    <mergeCell ref="A14:B14"/>
    <mergeCell ref="C14:D14"/>
    <mergeCell ref="D18:D19"/>
    <mergeCell ref="C18:C19"/>
    <mergeCell ref="B18:B19"/>
    <mergeCell ref="E18:E19"/>
    <mergeCell ref="F14:G14"/>
    <mergeCell ref="R18:R19"/>
    <mergeCell ref="A17:R17"/>
    <mergeCell ref="G18:G19"/>
    <mergeCell ref="K18:L18"/>
    <mergeCell ref="A1:G1"/>
    <mergeCell ref="B2:E2"/>
    <mergeCell ref="B3:E3"/>
    <mergeCell ref="B4:E4"/>
    <mergeCell ref="B5:E5"/>
    <mergeCell ref="B6:E6"/>
    <mergeCell ref="F18:F19"/>
    <mergeCell ref="B7:E7"/>
    <mergeCell ref="B8:E8"/>
    <mergeCell ref="B9:E9"/>
    <mergeCell ref="A11:G11"/>
    <mergeCell ref="A12:B12"/>
  </mergeCells>
  <pageMargins left="0.78749999999999998" right="0.78749999999999998" top="1.05277777777778" bottom="1.05277777777778" header="0.78749999999999998" footer="0.78749999999999998"/>
  <pageSetup paperSize="9" scale="53" orientation="landscape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3"/>
  <sheetViews>
    <sheetView workbookViewId="0">
      <selection activeCell="B8" sqref="B8:E8"/>
    </sheetView>
  </sheetViews>
  <sheetFormatPr defaultColWidth="11.5703125" defaultRowHeight="12.75" x14ac:dyDescent="0.2"/>
  <cols>
    <col min="1" max="1" width="12.28515625" customWidth="1"/>
    <col min="2" max="2" width="11.7109375" style="5" bestFit="1" customWidth="1"/>
    <col min="3" max="4" width="13.42578125" style="5" customWidth="1"/>
    <col min="5" max="5" width="70.140625" customWidth="1"/>
    <col min="6" max="6" width="8.140625" style="5" customWidth="1"/>
    <col min="7" max="25" width="13.7109375" style="6" customWidth="1"/>
    <col min="26" max="26" width="11.7109375" customWidth="1"/>
    <col min="27" max="27" width="16" customWidth="1"/>
    <col min="30" max="30" width="38.5703125" customWidth="1"/>
    <col min="31" max="31" width="21.85546875" customWidth="1"/>
    <col min="32" max="32" width="20.85546875" customWidth="1"/>
  </cols>
  <sheetData>
    <row r="1" spans="1:33" x14ac:dyDescent="0.2">
      <c r="A1" s="91" t="s">
        <v>0</v>
      </c>
      <c r="B1" s="92"/>
      <c r="C1" s="92"/>
      <c r="D1" s="92"/>
      <c r="E1" s="92"/>
      <c r="F1" s="92"/>
      <c r="G1" s="92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33" x14ac:dyDescent="0.2">
      <c r="A2" s="35" t="s">
        <v>1</v>
      </c>
      <c r="B2" s="78" t="s">
        <v>2</v>
      </c>
      <c r="C2" s="79"/>
      <c r="D2" s="79"/>
      <c r="E2" s="79"/>
      <c r="F2" s="21"/>
      <c r="G2" s="2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34"/>
      <c r="AA2" s="34"/>
    </row>
    <row r="3" spans="1:33" x14ac:dyDescent="0.2">
      <c r="A3" s="20" t="s">
        <v>3</v>
      </c>
      <c r="B3" s="80" t="s">
        <v>448</v>
      </c>
      <c r="C3" s="81"/>
      <c r="D3" s="81"/>
      <c r="E3" s="81"/>
      <c r="F3" s="23"/>
      <c r="G3" s="24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34"/>
      <c r="AA3" s="34"/>
    </row>
    <row r="4" spans="1:33" x14ac:dyDescent="0.2">
      <c r="A4" s="35" t="s">
        <v>4</v>
      </c>
      <c r="B4" s="78" t="s">
        <v>5</v>
      </c>
      <c r="C4" s="79"/>
      <c r="D4" s="79"/>
      <c r="E4" s="79"/>
      <c r="F4" s="25"/>
      <c r="G4" s="24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34"/>
      <c r="AA4" s="34"/>
    </row>
    <row r="5" spans="1:33" x14ac:dyDescent="0.2">
      <c r="A5" s="20" t="s">
        <v>6</v>
      </c>
      <c r="B5" s="80" t="s">
        <v>7</v>
      </c>
      <c r="C5" s="81"/>
      <c r="D5" s="81"/>
      <c r="E5" s="81"/>
      <c r="F5" s="25"/>
      <c r="G5" s="24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34"/>
      <c r="AA5" s="34"/>
    </row>
    <row r="6" spans="1:33" x14ac:dyDescent="0.2">
      <c r="A6" s="35" t="s">
        <v>8</v>
      </c>
      <c r="B6" s="78" t="s">
        <v>9</v>
      </c>
      <c r="C6" s="79"/>
      <c r="D6" s="79"/>
      <c r="E6" s="79"/>
      <c r="F6" s="23"/>
      <c r="G6" s="26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4"/>
      <c r="AA6" s="34"/>
    </row>
    <row r="7" spans="1:33" x14ac:dyDescent="0.2">
      <c r="A7" s="20" t="s">
        <v>10</v>
      </c>
      <c r="B7" s="80" t="s">
        <v>11</v>
      </c>
      <c r="C7" s="81"/>
      <c r="D7" s="81"/>
      <c r="E7" s="81"/>
      <c r="F7" s="23"/>
      <c r="G7" s="2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4"/>
      <c r="AA7" s="34"/>
    </row>
    <row r="8" spans="1:33" x14ac:dyDescent="0.2">
      <c r="A8" s="20" t="s">
        <v>14</v>
      </c>
      <c r="B8" s="80" t="s">
        <v>15</v>
      </c>
      <c r="C8" s="81"/>
      <c r="D8" s="81"/>
      <c r="E8" s="81"/>
      <c r="F8" s="27"/>
      <c r="G8" s="28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4"/>
      <c r="AA8" s="34"/>
    </row>
    <row r="9" spans="1:33" x14ac:dyDescent="0.2">
      <c r="A9" s="29"/>
      <c r="B9" s="30"/>
      <c r="C9" s="30"/>
      <c r="D9" s="30"/>
      <c r="E9" s="30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4"/>
      <c r="AA9" s="34"/>
    </row>
    <row r="10" spans="1:33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33" x14ac:dyDescent="0.2">
      <c r="A11" s="73" t="s">
        <v>95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1:33" x14ac:dyDescent="0.2">
      <c r="A12" s="75" t="s">
        <v>28</v>
      </c>
      <c r="B12" s="75" t="s">
        <v>27</v>
      </c>
      <c r="C12" s="75" t="s">
        <v>17</v>
      </c>
      <c r="D12" s="75" t="s">
        <v>17</v>
      </c>
      <c r="E12" s="75" t="s">
        <v>10</v>
      </c>
      <c r="F12" s="75" t="s">
        <v>29</v>
      </c>
      <c r="G12" s="75" t="s">
        <v>96</v>
      </c>
      <c r="H12" s="75" t="s">
        <v>33</v>
      </c>
      <c r="I12" s="75"/>
      <c r="J12" s="93" t="s">
        <v>97</v>
      </c>
      <c r="K12" s="75"/>
      <c r="L12" s="75" t="s">
        <v>98</v>
      </c>
      <c r="M12" s="75"/>
      <c r="N12" s="75" t="s">
        <v>99</v>
      </c>
      <c r="O12" s="75"/>
      <c r="P12" s="75" t="s">
        <v>100</v>
      </c>
      <c r="Q12" s="75"/>
      <c r="R12" s="75" t="s">
        <v>101</v>
      </c>
      <c r="S12" s="75"/>
      <c r="T12" s="75" t="s">
        <v>102</v>
      </c>
      <c r="U12" s="75"/>
      <c r="V12" s="75" t="s">
        <v>103</v>
      </c>
      <c r="W12" s="75"/>
      <c r="X12" s="75" t="s">
        <v>104</v>
      </c>
      <c r="Y12" s="75"/>
      <c r="Z12" s="75" t="s">
        <v>18</v>
      </c>
      <c r="AA12" s="75"/>
      <c r="AB12" s="71" t="s">
        <v>105</v>
      </c>
      <c r="AC12" s="71" t="s">
        <v>106</v>
      </c>
      <c r="AD12" s="71" t="s">
        <v>107</v>
      </c>
      <c r="AE12" s="71" t="s">
        <v>108</v>
      </c>
      <c r="AF12" s="71" t="s">
        <v>109</v>
      </c>
    </row>
    <row r="13" spans="1:33" x14ac:dyDescent="0.2">
      <c r="A13" s="75"/>
      <c r="B13" s="75"/>
      <c r="C13" s="75"/>
      <c r="D13" s="75"/>
      <c r="E13" s="75"/>
      <c r="F13" s="75"/>
      <c r="G13" s="75"/>
      <c r="H13" s="7" t="s">
        <v>39</v>
      </c>
      <c r="I13" s="7" t="s">
        <v>21</v>
      </c>
      <c r="J13" s="7" t="s">
        <v>39</v>
      </c>
      <c r="K13" s="7" t="s">
        <v>21</v>
      </c>
      <c r="L13" s="7" t="s">
        <v>39</v>
      </c>
      <c r="M13" s="7" t="s">
        <v>21</v>
      </c>
      <c r="N13" s="7" t="s">
        <v>39</v>
      </c>
      <c r="O13" s="7" t="s">
        <v>21</v>
      </c>
      <c r="P13" s="7" t="s">
        <v>39</v>
      </c>
      <c r="Q13" s="7" t="s">
        <v>21</v>
      </c>
      <c r="R13" s="7" t="s">
        <v>39</v>
      </c>
      <c r="S13" s="7" t="s">
        <v>21</v>
      </c>
      <c r="T13" s="7" t="s">
        <v>39</v>
      </c>
      <c r="U13" s="7" t="s">
        <v>21</v>
      </c>
      <c r="V13" s="7" t="s">
        <v>39</v>
      </c>
      <c r="W13" s="7" t="s">
        <v>21</v>
      </c>
      <c r="X13" s="7" t="s">
        <v>39</v>
      </c>
      <c r="Y13" s="7" t="s">
        <v>21</v>
      </c>
      <c r="Z13" s="7" t="s">
        <v>39</v>
      </c>
      <c r="AA13" s="7" t="s">
        <v>21</v>
      </c>
      <c r="AB13" s="84"/>
      <c r="AC13" s="84"/>
      <c r="AD13" s="84"/>
      <c r="AE13" s="84"/>
      <c r="AF13" s="84"/>
    </row>
    <row r="14" spans="1:33" ht="89.25" x14ac:dyDescent="0.2">
      <c r="A14" s="58" t="s">
        <v>46</v>
      </c>
      <c r="B14" s="59" t="s">
        <v>44</v>
      </c>
      <c r="C14" s="60" t="s">
        <v>62</v>
      </c>
      <c r="D14" s="61" t="s">
        <v>110</v>
      </c>
      <c r="E14" s="61" t="s">
        <v>47</v>
      </c>
      <c r="F14" s="62" t="s">
        <v>48</v>
      </c>
      <c r="G14" s="18"/>
      <c r="H14" s="19"/>
      <c r="I14" s="19">
        <f>SUM(I15:I16)</f>
        <v>49.75</v>
      </c>
      <c r="J14" s="19"/>
      <c r="K14" s="19">
        <f>SUM(K15:K16)</f>
        <v>2221.36</v>
      </c>
      <c r="L14" s="19"/>
      <c r="M14" s="19">
        <f>SUM(M15:M16)</f>
        <v>2221.36</v>
      </c>
      <c r="N14" s="19"/>
      <c r="O14" s="19">
        <f>SUM(O15:O16)</f>
        <v>0</v>
      </c>
      <c r="P14" s="19"/>
      <c r="Q14" s="19">
        <f>SUM(Q15:Q16)</f>
        <v>0</v>
      </c>
      <c r="R14" s="19"/>
      <c r="S14" s="19">
        <f>SUM(S15:S16)</f>
        <v>0</v>
      </c>
      <c r="T14" s="19"/>
      <c r="U14" s="19">
        <f>SUM(U15:U16)</f>
        <v>0</v>
      </c>
      <c r="V14" s="19"/>
      <c r="W14" s="19">
        <f>SUM(W15:W16)</f>
        <v>0</v>
      </c>
      <c r="X14" s="19"/>
      <c r="Y14" s="19">
        <f>SUM(Y15:Y16)</f>
        <v>0</v>
      </c>
      <c r="Z14" s="19"/>
      <c r="AA14" s="19">
        <f>SUM(AA15:AA16)</f>
        <v>2271.11</v>
      </c>
      <c r="AB14" s="38" t="s">
        <v>65</v>
      </c>
      <c r="AC14" s="38"/>
      <c r="AD14" s="61" t="s">
        <v>111</v>
      </c>
      <c r="AE14" s="63" t="s">
        <v>112</v>
      </c>
      <c r="AF14" s="63" t="s">
        <v>113</v>
      </c>
      <c r="AG14" t="str">
        <f>A14&amp;B14&amp;C14</f>
        <v>0455PRÓPRIA</v>
      </c>
    </row>
    <row r="15" spans="1:33" ht="25.5" x14ac:dyDescent="0.2">
      <c r="A15" s="54" t="s">
        <v>114</v>
      </c>
      <c r="B15" s="55" t="s">
        <v>44</v>
      </c>
      <c r="C15" s="66" t="s">
        <v>53</v>
      </c>
      <c r="D15" s="56" t="s">
        <v>110</v>
      </c>
      <c r="E15" s="56" t="s">
        <v>115</v>
      </c>
      <c r="F15" s="14" t="s">
        <v>48</v>
      </c>
      <c r="G15" s="14">
        <v>1</v>
      </c>
      <c r="H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49.75</v>
      </c>
      <c r="I15" s="17">
        <f>H15*G15/1</f>
        <v>49.75</v>
      </c>
      <c r="J15" s="17">
        <f>T15 + N15 + L15 + X15 + R15 + P15 + V15</f>
        <v>0</v>
      </c>
      <c r="K15" s="17">
        <f>U15 + O15 + M15 + Y15 + S15 + Q15 + W15</f>
        <v>0</v>
      </c>
      <c r="L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M15" s="17">
        <f>L15*G15/1</f>
        <v>0</v>
      </c>
      <c r="N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O15" s="17">
        <f>N15*G15/1</f>
        <v>0</v>
      </c>
      <c r="P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Q15" s="17">
        <f>P15*G15/1</f>
        <v>0</v>
      </c>
      <c r="R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S15" s="17">
        <f>R15*G15/1</f>
        <v>0</v>
      </c>
      <c r="T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U15" s="17">
        <f>T15*G15/1</f>
        <v>0</v>
      </c>
      <c r="V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W15" s="17">
        <f>V15*G15/1</f>
        <v>0</v>
      </c>
      <c r="X15" s="17">
        <f>IF(
                        C15="INSUMO",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A15&amp;B15,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A15&amp;B15,AG:AG,
                                                    0)
                                            ),
                                            "Não encontrado")
                                    )</f>
        <v>0</v>
      </c>
      <c r="Y15" s="17">
        <f>X15*G15/1</f>
        <v>0</v>
      </c>
      <c r="Z15" s="17">
        <f>IF(
                            C15="INSUMO",
                            IFERROR(
                                INDEX(
                                    Insumos!F:F,
                                    MATCH(
                                        A15&amp;B15,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A15&amp;B15,AG:AG,
                                        0)
                                ),
                                "Não encontrado")
                        )</f>
        <v>49.75</v>
      </c>
      <c r="AA15" s="17">
        <f>G15*Z15</f>
        <v>49.75</v>
      </c>
      <c r="AB15" s="40"/>
      <c r="AC15" s="40"/>
      <c r="AD15" s="56" t="s">
        <v>62</v>
      </c>
      <c r="AE15" s="67"/>
      <c r="AF15" s="67"/>
    </row>
    <row r="16" spans="1:33" ht="25.5" x14ac:dyDescent="0.2">
      <c r="A16" s="49" t="s">
        <v>116</v>
      </c>
      <c r="B16" s="50" t="s">
        <v>44</v>
      </c>
      <c r="C16" s="64" t="s">
        <v>53</v>
      </c>
      <c r="D16" s="52" t="s">
        <v>110</v>
      </c>
      <c r="E16" s="52" t="s">
        <v>117</v>
      </c>
      <c r="F16" s="13" t="s">
        <v>48</v>
      </c>
      <c r="G16" s="13">
        <v>1</v>
      </c>
      <c r="H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I16" s="16">
        <f>H16*G16/1</f>
        <v>0</v>
      </c>
      <c r="J16" s="16">
        <f>T16 + N16 + L16 + X16 + R16 + P16 + V16</f>
        <v>2221.36</v>
      </c>
      <c r="K16" s="16">
        <f>U16 + O16 + M16 + Y16 + S16 + Q16 + W16</f>
        <v>2221.36</v>
      </c>
      <c r="L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2221.36</v>
      </c>
      <c r="M16" s="16">
        <f>L16*G16/1</f>
        <v>2221.36</v>
      </c>
      <c r="N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O16" s="16">
        <f>N16*G16/1</f>
        <v>0</v>
      </c>
      <c r="P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Q16" s="16">
        <f>P16*G16/1</f>
        <v>0</v>
      </c>
      <c r="R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S16" s="16">
        <f>R16*G16/1</f>
        <v>0</v>
      </c>
      <c r="T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U16" s="16">
        <f>T16*G16/1</f>
        <v>0</v>
      </c>
      <c r="V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W16" s="16">
        <f>V16*G16/1</f>
        <v>0</v>
      </c>
      <c r="X16" s="16">
        <f>IF(
                        C16="INSUMO",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A16&amp;B16,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A16&amp;B16,AG:AG,
                                                    0)
                                            ),
                                            "Não encontrado")
                                    )</f>
        <v>0</v>
      </c>
      <c r="Y16" s="16">
        <f>X16*G16/1</f>
        <v>0</v>
      </c>
      <c r="Z16" s="16">
        <f>IF(
                            C16="INSUMO",
                            IFERROR(
                                INDEX(
                                    Insumos!F:F,
                                    MATCH(
                                        A16&amp;B16,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A16&amp;B16,AG:AG,
                                        0)
                                ),
                                "Não encontrado")
                        )</f>
        <v>2221.36</v>
      </c>
      <c r="AA16" s="16">
        <f>G16*Z16</f>
        <v>2221.36</v>
      </c>
      <c r="AB16" s="39"/>
      <c r="AC16" s="39"/>
      <c r="AD16" s="52" t="s">
        <v>62</v>
      </c>
      <c r="AE16" s="65"/>
      <c r="AF16" s="65"/>
    </row>
    <row r="17" spans="1:33" ht="89.25" x14ac:dyDescent="0.2">
      <c r="A17" s="58" t="s">
        <v>50</v>
      </c>
      <c r="B17" s="59" t="s">
        <v>44</v>
      </c>
      <c r="C17" s="60" t="s">
        <v>62</v>
      </c>
      <c r="D17" s="61" t="s">
        <v>110</v>
      </c>
      <c r="E17" s="61" t="s">
        <v>51</v>
      </c>
      <c r="F17" s="62" t="s">
        <v>48</v>
      </c>
      <c r="G17" s="18"/>
      <c r="H17" s="19"/>
      <c r="I17" s="19">
        <f>SUM(I18:I19)</f>
        <v>249.42</v>
      </c>
      <c r="J17" s="19"/>
      <c r="K17" s="19">
        <f>SUM(K18:K19)</f>
        <v>2438.9699999999998</v>
      </c>
      <c r="L17" s="19"/>
      <c r="M17" s="19">
        <f>SUM(M18:M19)</f>
        <v>2438.9699999999998</v>
      </c>
      <c r="N17" s="19"/>
      <c r="O17" s="19">
        <f>SUM(O18:O19)</f>
        <v>0</v>
      </c>
      <c r="P17" s="19"/>
      <c r="Q17" s="19">
        <f>SUM(Q18:Q19)</f>
        <v>0</v>
      </c>
      <c r="R17" s="19"/>
      <c r="S17" s="19">
        <f>SUM(S18:S19)</f>
        <v>0</v>
      </c>
      <c r="T17" s="19"/>
      <c r="U17" s="19">
        <f>SUM(U18:U19)</f>
        <v>0</v>
      </c>
      <c r="V17" s="19"/>
      <c r="W17" s="19">
        <f>SUM(W18:W19)</f>
        <v>0</v>
      </c>
      <c r="X17" s="19"/>
      <c r="Y17" s="19">
        <f>SUM(Y18:Y19)</f>
        <v>0</v>
      </c>
      <c r="Z17" s="19"/>
      <c r="AA17" s="19">
        <f>SUM(AA18:AA19)</f>
        <v>2688.39</v>
      </c>
      <c r="AB17" s="38" t="s">
        <v>65</v>
      </c>
      <c r="AC17" s="38"/>
      <c r="AD17" s="61" t="s">
        <v>118</v>
      </c>
      <c r="AE17" s="63" t="s">
        <v>119</v>
      </c>
      <c r="AF17" s="63" t="s">
        <v>113</v>
      </c>
      <c r="AG17" t="str">
        <f>A17&amp;B17&amp;C17</f>
        <v>0456PRÓPRIA</v>
      </c>
    </row>
    <row r="18" spans="1:33" ht="25.5" x14ac:dyDescent="0.2">
      <c r="A18" s="54" t="s">
        <v>120</v>
      </c>
      <c r="B18" s="55" t="s">
        <v>44</v>
      </c>
      <c r="C18" s="66" t="s">
        <v>53</v>
      </c>
      <c r="D18" s="56" t="s">
        <v>110</v>
      </c>
      <c r="E18" s="56" t="s">
        <v>121</v>
      </c>
      <c r="F18" s="14" t="s">
        <v>48</v>
      </c>
      <c r="G18" s="14">
        <v>1</v>
      </c>
      <c r="H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249.42</v>
      </c>
      <c r="I18" s="17">
        <f>H18*G18/1</f>
        <v>249.42</v>
      </c>
      <c r="J18" s="17">
        <f>T18 + N18 + L18 + X18 + R18 + P18 + V18</f>
        <v>0</v>
      </c>
      <c r="K18" s="17">
        <f>U18 + O18 + M18 + Y18 + S18 + Q18 + W18</f>
        <v>0</v>
      </c>
      <c r="L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M18" s="17">
        <f>L18*G18/1</f>
        <v>0</v>
      </c>
      <c r="N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O18" s="17">
        <f>N18*G18/1</f>
        <v>0</v>
      </c>
      <c r="P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Q18" s="17">
        <f>P18*G18/1</f>
        <v>0</v>
      </c>
      <c r="R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S18" s="17">
        <f>R18*G18/1</f>
        <v>0</v>
      </c>
      <c r="T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U18" s="17">
        <f>T18*G18/1</f>
        <v>0</v>
      </c>
      <c r="V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W18" s="17">
        <f>V18*G18/1</f>
        <v>0</v>
      </c>
      <c r="X18" s="17">
        <f>IF(
                        C18="INSUMO",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A18&amp;B18,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A18&amp;B18,AG:AG,
                                                    0)
                                            ),
                                            "Não encontrado")
                                    )</f>
        <v>0</v>
      </c>
      <c r="Y18" s="17">
        <f>X18*G18/1</f>
        <v>0</v>
      </c>
      <c r="Z18" s="17">
        <f>IF(
                            C18="INSUMO",
                            IFERROR(
                                INDEX(
                                    Insumos!F:F,
                                    MATCH(
                                        A18&amp;B18,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A18&amp;B18,AG:AG,
                                        0)
                                ),
                                "Não encontrado")
                        )</f>
        <v>249.42</v>
      </c>
      <c r="AA18" s="17">
        <f>G18*Z18</f>
        <v>249.42</v>
      </c>
      <c r="AB18" s="40"/>
      <c r="AC18" s="40"/>
      <c r="AD18" s="56" t="s">
        <v>62</v>
      </c>
      <c r="AE18" s="67"/>
      <c r="AF18" s="67"/>
    </row>
    <row r="19" spans="1:33" ht="25.5" x14ac:dyDescent="0.2">
      <c r="A19" s="49" t="s">
        <v>122</v>
      </c>
      <c r="B19" s="50" t="s">
        <v>44</v>
      </c>
      <c r="C19" s="64" t="s">
        <v>53</v>
      </c>
      <c r="D19" s="52" t="s">
        <v>110</v>
      </c>
      <c r="E19" s="52" t="s">
        <v>123</v>
      </c>
      <c r="F19" s="13" t="s">
        <v>48</v>
      </c>
      <c r="G19" s="13">
        <v>1</v>
      </c>
      <c r="H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I19" s="16">
        <f>H19*G19/1</f>
        <v>0</v>
      </c>
      <c r="J19" s="16">
        <f>T19 + N19 + L19 + X19 + R19 + P19 + V19</f>
        <v>2438.9699999999998</v>
      </c>
      <c r="K19" s="16">
        <f>U19 + O19 + M19 + Y19 + S19 + Q19 + W19</f>
        <v>2438.9699999999998</v>
      </c>
      <c r="L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2438.9699999999998</v>
      </c>
      <c r="M19" s="16">
        <f>L19*G19/1</f>
        <v>2438.9699999999998</v>
      </c>
      <c r="N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O19" s="16">
        <f>N19*G19/1</f>
        <v>0</v>
      </c>
      <c r="P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Q19" s="16">
        <f>P19*G19/1</f>
        <v>0</v>
      </c>
      <c r="R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S19" s="16">
        <f>R19*G19/1</f>
        <v>0</v>
      </c>
      <c r="T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U19" s="16">
        <f>T19*G19/1</f>
        <v>0</v>
      </c>
      <c r="V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W19" s="16">
        <f>V19*G19/1</f>
        <v>0</v>
      </c>
      <c r="X19" s="16">
        <f>IF(
                        C19="INSUMO",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A19&amp;B19,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A19&amp;B19,AG:AG,
                                                    0)
                                            ),
                                            "Não encontrado")
                                    )</f>
        <v>0</v>
      </c>
      <c r="Y19" s="16">
        <f>X19*G19/1</f>
        <v>0</v>
      </c>
      <c r="Z19" s="16">
        <f>IF(
                            C19="INSUMO",
                            IFERROR(
                                INDEX(
                                    Insumos!F:F,
                                    MATCH(
                                        A19&amp;B19,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A19&amp;B19,AG:AG,
                                        0)
                                ),
                                "Não encontrado")
                        )</f>
        <v>2438.9699999999998</v>
      </c>
      <c r="AA19" s="16">
        <f>G19*Z19</f>
        <v>2438.9699999999998</v>
      </c>
      <c r="AB19" s="39"/>
      <c r="AC19" s="39"/>
      <c r="AD19" s="52" t="s">
        <v>62</v>
      </c>
      <c r="AE19" s="65"/>
      <c r="AF19" s="65"/>
    </row>
    <row r="20" spans="1:33" ht="25.5" x14ac:dyDescent="0.2">
      <c r="A20" s="58" t="s">
        <v>59</v>
      </c>
      <c r="B20" s="59" t="s">
        <v>58</v>
      </c>
      <c r="C20" s="60" t="s">
        <v>62</v>
      </c>
      <c r="D20" s="61" t="s">
        <v>110</v>
      </c>
      <c r="E20" s="61" t="s">
        <v>60</v>
      </c>
      <c r="F20" s="62" t="s">
        <v>56</v>
      </c>
      <c r="G20" s="18"/>
      <c r="H20" s="19"/>
      <c r="I20" s="19">
        <f>SUM(I21:I21)</f>
        <v>45.8</v>
      </c>
      <c r="J20" s="19"/>
      <c r="K20" s="19">
        <f>SUM(K21:K21)</f>
        <v>2586.0143840000001</v>
      </c>
      <c r="L20" s="19"/>
      <c r="M20" s="19">
        <f>SUM(M21:M21)</f>
        <v>2586.0143840000001</v>
      </c>
      <c r="N20" s="19"/>
      <c r="O20" s="19">
        <f>SUM(O21:O21)</f>
        <v>0</v>
      </c>
      <c r="P20" s="19"/>
      <c r="Q20" s="19">
        <f>SUM(Q21:Q21)</f>
        <v>0</v>
      </c>
      <c r="R20" s="19"/>
      <c r="S20" s="19">
        <f>SUM(S21:S21)</f>
        <v>0</v>
      </c>
      <c r="T20" s="19"/>
      <c r="U20" s="19">
        <f>SUM(U21:U21)</f>
        <v>0</v>
      </c>
      <c r="V20" s="19"/>
      <c r="W20" s="19">
        <f>SUM(W21:W21)</f>
        <v>0</v>
      </c>
      <c r="X20" s="19"/>
      <c r="Y20" s="19">
        <f>SUM(Y21:Y21)</f>
        <v>0</v>
      </c>
      <c r="Z20" s="19"/>
      <c r="AA20" s="19">
        <f>SUM(AA21:AA21)</f>
        <v>2631.8143839999998</v>
      </c>
      <c r="AB20" s="38" t="s">
        <v>62</v>
      </c>
      <c r="AC20" s="38"/>
      <c r="AD20" s="61" t="s">
        <v>62</v>
      </c>
      <c r="AE20" s="63" t="s">
        <v>62</v>
      </c>
      <c r="AF20" s="63" t="s">
        <v>124</v>
      </c>
      <c r="AG20" t="str">
        <f>A20&amp;B20&amp;C20</f>
        <v>0036SINAPI ADAPTADO</v>
      </c>
    </row>
    <row r="21" spans="1:33" ht="25.5" x14ac:dyDescent="0.2">
      <c r="A21" s="54" t="s">
        <v>112</v>
      </c>
      <c r="B21" s="55" t="s">
        <v>65</v>
      </c>
      <c r="C21" s="66" t="s">
        <v>45</v>
      </c>
      <c r="D21" s="56" t="s">
        <v>110</v>
      </c>
      <c r="E21" s="56" t="s">
        <v>125</v>
      </c>
      <c r="F21" s="14" t="s">
        <v>126</v>
      </c>
      <c r="G21" s="14">
        <v>20</v>
      </c>
      <c r="H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2.29</v>
      </c>
      <c r="I21" s="17">
        <f>H21*G21/1</f>
        <v>45.8</v>
      </c>
      <c r="J21" s="17">
        <f>T21 + N21 + L21 + X21 + R21 + P21 + V21</f>
        <v>129.3007192</v>
      </c>
      <c r="K21" s="17">
        <f>U21 + O21 + M21 + Y21 + S21 + Q21 + W21</f>
        <v>2586.0143840000001</v>
      </c>
      <c r="L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129.3007192</v>
      </c>
      <c r="M21" s="17">
        <f>L21*G21/1</f>
        <v>2586.0143840000001</v>
      </c>
      <c r="N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O21" s="17">
        <f>N21*G21/1</f>
        <v>0</v>
      </c>
      <c r="P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Q21" s="17">
        <f>P21*G21/1</f>
        <v>0</v>
      </c>
      <c r="R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S21" s="17">
        <f>R21*G21/1</f>
        <v>0</v>
      </c>
      <c r="T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U21" s="17">
        <f>T21*G21/1</f>
        <v>0</v>
      </c>
      <c r="V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W21" s="17">
        <f>V21*G21/1</f>
        <v>0</v>
      </c>
      <c r="X21" s="17">
        <f>IF(
                        C21="INSUMO",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A21&amp;B21,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A21&amp;B21,AG:AG,
                                                    0)
                                            ),
                                            "Não encontrado")
                                    )</f>
        <v>0</v>
      </c>
      <c r="Y21" s="17">
        <f>X21*G21/1</f>
        <v>0</v>
      </c>
      <c r="Z21" s="17">
        <f>IF(
                            C21="INSUMO",
                            IFERROR(
                                INDEX(
                                    Insumos!F:F,
                                    MATCH(
                                        A21&amp;B21,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A21&amp;B21,AG:AG,
                                        0)
                                ),
                                "Não encontrado")
                        )</f>
        <v>131.5907192</v>
      </c>
      <c r="AA21" s="17">
        <f>G21*Z21</f>
        <v>2631.8143839999998</v>
      </c>
      <c r="AB21" s="40"/>
      <c r="AC21" s="40"/>
      <c r="AD21" s="56" t="s">
        <v>62</v>
      </c>
      <c r="AE21" s="67"/>
      <c r="AF21" s="67"/>
    </row>
    <row r="22" spans="1:33" ht="25.5" x14ac:dyDescent="0.2">
      <c r="A22" s="58" t="s">
        <v>66</v>
      </c>
      <c r="B22" s="59" t="s">
        <v>65</v>
      </c>
      <c r="C22" s="60" t="s">
        <v>62</v>
      </c>
      <c r="D22" s="61" t="s">
        <v>110</v>
      </c>
      <c r="E22" s="61" t="s">
        <v>67</v>
      </c>
      <c r="F22" s="62" t="s">
        <v>68</v>
      </c>
      <c r="G22" s="18"/>
      <c r="H22" s="19"/>
      <c r="I22" s="19">
        <f>SUM(I23:I29)</f>
        <v>425.86707199999995</v>
      </c>
      <c r="J22" s="19"/>
      <c r="K22" s="19">
        <f>SUM(K23:K29)</f>
        <v>37.191034594760005</v>
      </c>
      <c r="L22" s="19"/>
      <c r="M22" s="19">
        <f>SUM(M23:M29)</f>
        <v>37.191034594760005</v>
      </c>
      <c r="N22" s="19"/>
      <c r="O22" s="19">
        <f>SUM(O23:O29)</f>
        <v>0</v>
      </c>
      <c r="P22" s="19"/>
      <c r="Q22" s="19">
        <f>SUM(Q23:Q29)</f>
        <v>0</v>
      </c>
      <c r="R22" s="19"/>
      <c r="S22" s="19">
        <f>SUM(S23:S29)</f>
        <v>0</v>
      </c>
      <c r="T22" s="19"/>
      <c r="U22" s="19">
        <f>SUM(U23:U29)</f>
        <v>0</v>
      </c>
      <c r="V22" s="19"/>
      <c r="W22" s="19">
        <f>SUM(W23:W29)</f>
        <v>0</v>
      </c>
      <c r="X22" s="19"/>
      <c r="Y22" s="19">
        <f>SUM(Y23:Y29)</f>
        <v>0</v>
      </c>
      <c r="Z22" s="19"/>
      <c r="AA22" s="19">
        <f>SUM(AA23:AA29)</f>
        <v>463.05810659475998</v>
      </c>
      <c r="AB22" s="38" t="s">
        <v>62</v>
      </c>
      <c r="AC22" s="38"/>
      <c r="AD22" s="61" t="s">
        <v>62</v>
      </c>
      <c r="AE22" s="63" t="s">
        <v>62</v>
      </c>
      <c r="AF22" s="63" t="s">
        <v>127</v>
      </c>
      <c r="AG22" t="str">
        <f>A22&amp;B22&amp;C22</f>
        <v>103689SINAPI</v>
      </c>
    </row>
    <row r="23" spans="1:33" ht="25.5" x14ac:dyDescent="0.2">
      <c r="A23" s="54" t="s">
        <v>128</v>
      </c>
      <c r="B23" s="55" t="s">
        <v>65</v>
      </c>
      <c r="C23" s="66" t="s">
        <v>45</v>
      </c>
      <c r="D23" s="56" t="s">
        <v>110</v>
      </c>
      <c r="E23" s="56" t="s">
        <v>129</v>
      </c>
      <c r="F23" s="14" t="s">
        <v>68</v>
      </c>
      <c r="G23" s="14">
        <v>0.5</v>
      </c>
      <c r="H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14.739545999999999</v>
      </c>
      <c r="I23" s="17">
        <f t="shared" ref="I23:I29" si="0">H23*G23/1</f>
        <v>7.3697729999999995</v>
      </c>
      <c r="J23" s="17">
        <f t="shared" ref="J23:K29" si="1">T23 + N23 + L23 + X23 + R23 + P23 + V23</f>
        <v>11.65966647748</v>
      </c>
      <c r="K23" s="17">
        <f t="shared" si="1"/>
        <v>5.82983323874</v>
      </c>
      <c r="L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11.65966647748</v>
      </c>
      <c r="M23" s="17">
        <f t="shared" ref="M23:M29" si="2">L23*G23/1</f>
        <v>5.82983323874</v>
      </c>
      <c r="N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O23" s="17">
        <f t="shared" ref="O23:O29" si="3">N23*G23/1</f>
        <v>0</v>
      </c>
      <c r="P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Q23" s="17">
        <f t="shared" ref="Q23:Q29" si="4">P23*G23/1</f>
        <v>0</v>
      </c>
      <c r="R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S23" s="17">
        <f t="shared" ref="S23:S29" si="5">R23*G23/1</f>
        <v>0</v>
      </c>
      <c r="T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U23" s="17">
        <f t="shared" ref="U23:U29" si="6">T23*G23/1</f>
        <v>0</v>
      </c>
      <c r="V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W23" s="17">
        <f t="shared" ref="W23:W29" si="7">V23*G23/1</f>
        <v>0</v>
      </c>
      <c r="X23" s="17">
        <f>IF(
                        C23="INSUMO",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A23&amp;B23,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A23&amp;B23,AG:AG,
                                                    0)
                                            ),
                                            "Não encontrado")
                                    )</f>
        <v>0</v>
      </c>
      <c r="Y23" s="17">
        <f t="shared" ref="Y23:Y29" si="8">X23*G23/1</f>
        <v>0</v>
      </c>
      <c r="Z23" s="17">
        <f>IF(
                            C23="INSUMO",
                            IFERROR(
                                INDEX(
                                    Insumos!F:F,
                                    MATCH(
                                        A23&amp;B23,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A23&amp;B23,AG:AG,
                                        0)
                                ),
                                "Não encontrado")
                        )</f>
        <v>26.399212477479999</v>
      </c>
      <c r="AA23" s="17">
        <f t="shared" ref="AA23:AA29" si="9">G23*Z23</f>
        <v>13.199606238739999</v>
      </c>
      <c r="AB23" s="40"/>
      <c r="AC23" s="40"/>
      <c r="AD23" s="56" t="s">
        <v>62</v>
      </c>
      <c r="AE23" s="67"/>
      <c r="AF23" s="67"/>
    </row>
    <row r="24" spans="1:33" ht="25.5" x14ac:dyDescent="0.2">
      <c r="A24" s="49" t="s">
        <v>130</v>
      </c>
      <c r="B24" s="50" t="s">
        <v>65</v>
      </c>
      <c r="C24" s="64" t="s">
        <v>45</v>
      </c>
      <c r="D24" s="52" t="s">
        <v>110</v>
      </c>
      <c r="E24" s="52" t="s">
        <v>131</v>
      </c>
      <c r="F24" s="13" t="s">
        <v>126</v>
      </c>
      <c r="G24" s="13">
        <v>1.1186</v>
      </c>
      <c r="H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4.13</v>
      </c>
      <c r="I24" s="16">
        <f t="shared" si="0"/>
        <v>4.6198180000000004</v>
      </c>
      <c r="J24" s="16">
        <f t="shared" si="1"/>
        <v>18.402024000000001</v>
      </c>
      <c r="K24" s="16">
        <f t="shared" si="1"/>
        <v>20.584504046400003</v>
      </c>
      <c r="L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18.402024000000001</v>
      </c>
      <c r="M24" s="16">
        <f t="shared" si="2"/>
        <v>20.584504046400003</v>
      </c>
      <c r="N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O24" s="16">
        <f t="shared" si="3"/>
        <v>0</v>
      </c>
      <c r="P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Q24" s="16">
        <f t="shared" si="4"/>
        <v>0</v>
      </c>
      <c r="R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S24" s="16">
        <f t="shared" si="5"/>
        <v>0</v>
      </c>
      <c r="T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U24" s="16">
        <f t="shared" si="6"/>
        <v>0</v>
      </c>
      <c r="V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W24" s="16">
        <f t="shared" si="7"/>
        <v>0</v>
      </c>
      <c r="X24" s="16">
        <f>IF(
                        C24="INSUMO",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A24&amp;B24,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A24&amp;B24,AG:AG,
                                                    0)
                                            ),
                                            "Não encontrado")
                                    )</f>
        <v>0</v>
      </c>
      <c r="Y24" s="16">
        <f t="shared" si="8"/>
        <v>0</v>
      </c>
      <c r="Z24" s="16">
        <f>IF(
                            C24="INSUMO",
                            IFERROR(
                                INDEX(
                                    Insumos!F:F,
                                    MATCH(
                                        A24&amp;B24,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A24&amp;B24,AG:AG,
                                        0)
                                ),
                                "Não encontrado")
                        )</f>
        <v>22.532024</v>
      </c>
      <c r="AA24" s="16">
        <f t="shared" si="9"/>
        <v>25.204322046400002</v>
      </c>
      <c r="AB24" s="39"/>
      <c r="AC24" s="39"/>
      <c r="AD24" s="52" t="s">
        <v>62</v>
      </c>
      <c r="AE24" s="65"/>
      <c r="AF24" s="65"/>
    </row>
    <row r="25" spans="1:33" ht="25.5" x14ac:dyDescent="0.2">
      <c r="A25" s="54" t="s">
        <v>132</v>
      </c>
      <c r="B25" s="55" t="s">
        <v>65</v>
      </c>
      <c r="C25" s="66" t="s">
        <v>45</v>
      </c>
      <c r="D25" s="56" t="s">
        <v>110</v>
      </c>
      <c r="E25" s="56" t="s">
        <v>133</v>
      </c>
      <c r="F25" s="14" t="s">
        <v>126</v>
      </c>
      <c r="G25" s="14">
        <v>0.37290000000000001</v>
      </c>
      <c r="H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3.9999999999999996</v>
      </c>
      <c r="I25" s="17">
        <f t="shared" si="0"/>
        <v>1.4915999999999998</v>
      </c>
      <c r="J25" s="17">
        <f t="shared" si="1"/>
        <v>28.899697800000002</v>
      </c>
      <c r="K25" s="17">
        <f t="shared" si="1"/>
        <v>10.776697309620001</v>
      </c>
      <c r="L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28.899697800000002</v>
      </c>
      <c r="M25" s="17">
        <f t="shared" si="2"/>
        <v>10.776697309620001</v>
      </c>
      <c r="N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O25" s="17">
        <f t="shared" si="3"/>
        <v>0</v>
      </c>
      <c r="P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Q25" s="17">
        <f t="shared" si="4"/>
        <v>0</v>
      </c>
      <c r="R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S25" s="17">
        <f t="shared" si="5"/>
        <v>0</v>
      </c>
      <c r="T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U25" s="17">
        <f t="shared" si="6"/>
        <v>0</v>
      </c>
      <c r="V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W25" s="17">
        <f t="shared" si="7"/>
        <v>0</v>
      </c>
      <c r="X25" s="17">
        <f>IF(
                        C25="INSUMO",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A25&amp;B25,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A25&amp;B25,AG:AG,
                                                    0)
                                            ),
                                            "Não encontrado")
                                    )</f>
        <v>0</v>
      </c>
      <c r="Y25" s="17">
        <f t="shared" si="8"/>
        <v>0</v>
      </c>
      <c r="Z25" s="17">
        <f>IF(
                            C25="INSUMO",
                            IFERROR(
                                INDEX(
                                    Insumos!F:F,
                                    MATCH(
                                        A25&amp;B25,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A25&amp;B25,AG:AG,
                                        0)
                                ),
                                "Não encontrado")
                        )</f>
        <v>32.899697799999998</v>
      </c>
      <c r="AA25" s="17">
        <f t="shared" si="9"/>
        <v>12.268297309619999</v>
      </c>
      <c r="AB25" s="40"/>
      <c r="AC25" s="40"/>
      <c r="AD25" s="56" t="s">
        <v>62</v>
      </c>
      <c r="AE25" s="67"/>
      <c r="AF25" s="67"/>
    </row>
    <row r="26" spans="1:33" x14ac:dyDescent="0.2">
      <c r="A26" s="49" t="s">
        <v>134</v>
      </c>
      <c r="B26" s="50" t="s">
        <v>65</v>
      </c>
      <c r="C26" s="64" t="s">
        <v>53</v>
      </c>
      <c r="D26" s="52" t="s">
        <v>110</v>
      </c>
      <c r="E26" s="52" t="s">
        <v>135</v>
      </c>
      <c r="F26" s="13" t="s">
        <v>136</v>
      </c>
      <c r="G26" s="13">
        <v>1.32E-2</v>
      </c>
      <c r="H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17.829999999999998</v>
      </c>
      <c r="I26" s="16">
        <f t="shared" si="0"/>
        <v>0.23535599999999998</v>
      </c>
      <c r="J26" s="16">
        <f t="shared" si="1"/>
        <v>0</v>
      </c>
      <c r="K26" s="16">
        <f t="shared" si="1"/>
        <v>0</v>
      </c>
      <c r="L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M26" s="16">
        <f t="shared" si="2"/>
        <v>0</v>
      </c>
      <c r="N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O26" s="16">
        <f t="shared" si="3"/>
        <v>0</v>
      </c>
      <c r="P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Q26" s="16">
        <f t="shared" si="4"/>
        <v>0</v>
      </c>
      <c r="R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S26" s="16">
        <f t="shared" si="5"/>
        <v>0</v>
      </c>
      <c r="T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U26" s="16">
        <f t="shared" si="6"/>
        <v>0</v>
      </c>
      <c r="V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W26" s="16">
        <f t="shared" si="7"/>
        <v>0</v>
      </c>
      <c r="X26" s="16">
        <f>IF(
                        C26="INSUMO",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A26&amp;B26,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A26&amp;B26,AG:AG,
                                                    0)
                                            ),
                                            "Não encontrado")
                                    )</f>
        <v>0</v>
      </c>
      <c r="Y26" s="16">
        <f t="shared" si="8"/>
        <v>0</v>
      </c>
      <c r="Z26" s="16">
        <f>IF(
                            C26="INSUMO",
                            IFERROR(
                                INDEX(
                                    Insumos!F:F,
                                    MATCH(
                                        A26&amp;B26,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A26&amp;B26,AG:AG,
                                        0)
                                ),
                                "Não encontrado")
                        )</f>
        <v>17.829999999999998</v>
      </c>
      <c r="AA26" s="16">
        <f t="shared" si="9"/>
        <v>0.23535599999999998</v>
      </c>
      <c r="AB26" s="39"/>
      <c r="AC26" s="39"/>
      <c r="AD26" s="52" t="s">
        <v>62</v>
      </c>
      <c r="AE26" s="65"/>
      <c r="AF26" s="65"/>
    </row>
    <row r="27" spans="1:33" x14ac:dyDescent="0.2">
      <c r="A27" s="54" t="s">
        <v>137</v>
      </c>
      <c r="B27" s="55" t="s">
        <v>65</v>
      </c>
      <c r="C27" s="66" t="s">
        <v>53</v>
      </c>
      <c r="D27" s="56" t="s">
        <v>110</v>
      </c>
      <c r="E27" s="56" t="s">
        <v>138</v>
      </c>
      <c r="F27" s="14" t="s">
        <v>136</v>
      </c>
      <c r="G27" s="14">
        <v>1.1299999999999999E-2</v>
      </c>
      <c r="H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33.28</v>
      </c>
      <c r="I27" s="17">
        <f t="shared" si="0"/>
        <v>0.37606400000000001</v>
      </c>
      <c r="J27" s="17">
        <f t="shared" si="1"/>
        <v>0</v>
      </c>
      <c r="K27" s="17">
        <f t="shared" si="1"/>
        <v>0</v>
      </c>
      <c r="L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M27" s="17">
        <f t="shared" si="2"/>
        <v>0</v>
      </c>
      <c r="N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O27" s="17">
        <f t="shared" si="3"/>
        <v>0</v>
      </c>
      <c r="P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Q27" s="17">
        <f t="shared" si="4"/>
        <v>0</v>
      </c>
      <c r="R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S27" s="17">
        <f t="shared" si="5"/>
        <v>0</v>
      </c>
      <c r="T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U27" s="17">
        <f t="shared" si="6"/>
        <v>0</v>
      </c>
      <c r="V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W27" s="17">
        <f t="shared" si="7"/>
        <v>0</v>
      </c>
      <c r="X27" s="17">
        <f>IF(
                        C27="INSUMO",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A27&amp;B27,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A27&amp;B27,AG:AG,
                                                    0)
                                            ),
                                            "Não encontrado")
                                    )</f>
        <v>0</v>
      </c>
      <c r="Y27" s="17">
        <f t="shared" si="8"/>
        <v>0</v>
      </c>
      <c r="Z27" s="17">
        <f>IF(
                            C27="INSUMO",
                            IFERROR(
                                INDEX(
                                    Insumos!F:F,
                                    MATCH(
                                        A27&amp;B27,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A27&amp;B27,AG:AG,
                                        0)
                                ),
                                "Não encontrado")
                        )</f>
        <v>33.28</v>
      </c>
      <c r="AA27" s="17">
        <f t="shared" si="9"/>
        <v>0.37606400000000001</v>
      </c>
      <c r="AB27" s="40"/>
      <c r="AC27" s="40"/>
      <c r="AD27" s="56" t="s">
        <v>62</v>
      </c>
      <c r="AE27" s="67"/>
      <c r="AF27" s="67"/>
    </row>
    <row r="28" spans="1:33" ht="25.5" x14ac:dyDescent="0.2">
      <c r="A28" s="49" t="s">
        <v>139</v>
      </c>
      <c r="B28" s="50" t="s">
        <v>65</v>
      </c>
      <c r="C28" s="64" t="s">
        <v>53</v>
      </c>
      <c r="D28" s="52" t="s">
        <v>110</v>
      </c>
      <c r="E28" s="52" t="s">
        <v>140</v>
      </c>
      <c r="F28" s="13" t="s">
        <v>68</v>
      </c>
      <c r="G28" s="13">
        <v>1</v>
      </c>
      <c r="H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400</v>
      </c>
      <c r="I28" s="16">
        <f t="shared" si="0"/>
        <v>400</v>
      </c>
      <c r="J28" s="16">
        <f t="shared" si="1"/>
        <v>0</v>
      </c>
      <c r="K28" s="16">
        <f t="shared" si="1"/>
        <v>0</v>
      </c>
      <c r="L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M28" s="16">
        <f t="shared" si="2"/>
        <v>0</v>
      </c>
      <c r="N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O28" s="16">
        <f t="shared" si="3"/>
        <v>0</v>
      </c>
      <c r="P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Q28" s="16">
        <f t="shared" si="4"/>
        <v>0</v>
      </c>
      <c r="R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S28" s="16">
        <f t="shared" si="5"/>
        <v>0</v>
      </c>
      <c r="T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U28" s="16">
        <f t="shared" si="6"/>
        <v>0</v>
      </c>
      <c r="V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W28" s="16">
        <f t="shared" si="7"/>
        <v>0</v>
      </c>
      <c r="X28" s="16">
        <f>IF(
                        C28="INSUMO",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A28&amp;B28,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A28&amp;B28,AG:AG,
                                                    0)
                                            ),
                                            "Não encontrado")
                                    )</f>
        <v>0</v>
      </c>
      <c r="Y28" s="16">
        <f t="shared" si="8"/>
        <v>0</v>
      </c>
      <c r="Z28" s="16">
        <f>IF(
                            C28="INSUMO",
                            IFERROR(
                                INDEX(
                                    Insumos!F:F,
                                    MATCH(
                                        A28&amp;B28,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A28&amp;B28,AG:AG,
                                        0)
                                ),
                                "Não encontrado")
                        )</f>
        <v>400</v>
      </c>
      <c r="AA28" s="16">
        <f t="shared" si="9"/>
        <v>400</v>
      </c>
      <c r="AB28" s="39"/>
      <c r="AC28" s="39"/>
      <c r="AD28" s="52" t="s">
        <v>62</v>
      </c>
      <c r="AE28" s="65"/>
      <c r="AF28" s="65"/>
    </row>
    <row r="29" spans="1:33" ht="25.5" x14ac:dyDescent="0.2">
      <c r="A29" s="54" t="s">
        <v>141</v>
      </c>
      <c r="B29" s="55" t="s">
        <v>65</v>
      </c>
      <c r="C29" s="66" t="s">
        <v>53</v>
      </c>
      <c r="D29" s="56" t="s">
        <v>110</v>
      </c>
      <c r="E29" s="56" t="s">
        <v>142</v>
      </c>
      <c r="F29" s="14" t="s">
        <v>143</v>
      </c>
      <c r="G29" s="14">
        <v>3.2082999999999999</v>
      </c>
      <c r="H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3.67</v>
      </c>
      <c r="I29" s="17">
        <f t="shared" si="0"/>
        <v>11.774460999999999</v>
      </c>
      <c r="J29" s="17">
        <f t="shared" si="1"/>
        <v>0</v>
      </c>
      <c r="K29" s="17">
        <f t="shared" si="1"/>
        <v>0</v>
      </c>
      <c r="L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M29" s="17">
        <f t="shared" si="2"/>
        <v>0</v>
      </c>
      <c r="N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O29" s="17">
        <f t="shared" si="3"/>
        <v>0</v>
      </c>
      <c r="P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Q29" s="17">
        <f t="shared" si="4"/>
        <v>0</v>
      </c>
      <c r="R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S29" s="17">
        <f t="shared" si="5"/>
        <v>0</v>
      </c>
      <c r="T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U29" s="17">
        <f t="shared" si="6"/>
        <v>0</v>
      </c>
      <c r="V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W29" s="17">
        <f t="shared" si="7"/>
        <v>0</v>
      </c>
      <c r="X29" s="17">
        <f>IF(
                        C29="INSUMO",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A29&amp;B29,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A29&amp;B29,AG:AG,
                                                    0)
                                            ),
                                            "Não encontrado")
                                    )</f>
        <v>0</v>
      </c>
      <c r="Y29" s="17">
        <f t="shared" si="8"/>
        <v>0</v>
      </c>
      <c r="Z29" s="17">
        <f>IF(
                            C29="INSUMO",
                            IFERROR(
                                INDEX(
                                    Insumos!F:F,
                                    MATCH(
                                        A29&amp;B29,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A29&amp;B29,AG:AG,
                                        0)
                                ),
                                "Não encontrado")
                        )</f>
        <v>3.67</v>
      </c>
      <c r="AA29" s="17">
        <f t="shared" si="9"/>
        <v>11.774460999999999</v>
      </c>
      <c r="AB29" s="40"/>
      <c r="AC29" s="40"/>
      <c r="AD29" s="56" t="s">
        <v>62</v>
      </c>
      <c r="AE29" s="67"/>
      <c r="AF29" s="67"/>
    </row>
    <row r="30" spans="1:33" ht="25.5" x14ac:dyDescent="0.2">
      <c r="A30" s="58" t="s">
        <v>72</v>
      </c>
      <c r="B30" s="59" t="s">
        <v>65</v>
      </c>
      <c r="C30" s="60" t="s">
        <v>62</v>
      </c>
      <c r="D30" s="61" t="s">
        <v>110</v>
      </c>
      <c r="E30" s="61" t="s">
        <v>73</v>
      </c>
      <c r="F30" s="62" t="s">
        <v>68</v>
      </c>
      <c r="G30" s="18"/>
      <c r="H30" s="19"/>
      <c r="I30" s="19">
        <f>SUM(I31:I32)</f>
        <v>0.534555</v>
      </c>
      <c r="J30" s="19"/>
      <c r="K30" s="19">
        <f>SUM(K31:K32)</f>
        <v>2.6738193643200003</v>
      </c>
      <c r="L30" s="19"/>
      <c r="M30" s="19">
        <f>SUM(M31:M32)</f>
        <v>2.6738193643200003</v>
      </c>
      <c r="N30" s="19"/>
      <c r="O30" s="19">
        <f>SUM(O31:O32)</f>
        <v>0</v>
      </c>
      <c r="P30" s="19"/>
      <c r="Q30" s="19">
        <f>SUM(Q31:Q32)</f>
        <v>0</v>
      </c>
      <c r="R30" s="19"/>
      <c r="S30" s="19">
        <f>SUM(S31:S32)</f>
        <v>0</v>
      </c>
      <c r="T30" s="19"/>
      <c r="U30" s="19">
        <f>SUM(U31:U32)</f>
        <v>0</v>
      </c>
      <c r="V30" s="19"/>
      <c r="W30" s="19">
        <f>SUM(W31:W32)</f>
        <v>0</v>
      </c>
      <c r="X30" s="19"/>
      <c r="Y30" s="19">
        <f>SUM(Y31:Y32)</f>
        <v>0</v>
      </c>
      <c r="Z30" s="19"/>
      <c r="AA30" s="19">
        <f>SUM(AA31:AA32)</f>
        <v>3.20837436432</v>
      </c>
      <c r="AB30" s="38" t="s">
        <v>62</v>
      </c>
      <c r="AC30" s="38"/>
      <c r="AD30" s="61" t="s">
        <v>62</v>
      </c>
      <c r="AE30" s="63" t="s">
        <v>62</v>
      </c>
      <c r="AF30" s="63" t="s">
        <v>124</v>
      </c>
      <c r="AG30" t="str">
        <f>A30&amp;B30&amp;C30</f>
        <v>97641SINAPI</v>
      </c>
    </row>
    <row r="31" spans="1:33" ht="25.5" x14ac:dyDescent="0.2">
      <c r="A31" s="54" t="s">
        <v>130</v>
      </c>
      <c r="B31" s="55" t="s">
        <v>65</v>
      </c>
      <c r="C31" s="66" t="s">
        <v>45</v>
      </c>
      <c r="D31" s="56" t="s">
        <v>110</v>
      </c>
      <c r="E31" s="56" t="s">
        <v>131</v>
      </c>
      <c r="F31" s="14" t="s">
        <v>126</v>
      </c>
      <c r="G31" s="14">
        <v>9.5100000000000004E-2</v>
      </c>
      <c r="H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4.13</v>
      </c>
      <c r="I31" s="17">
        <f>H31*G31/1</f>
        <v>0.39276300000000003</v>
      </c>
      <c r="J31" s="17">
        <f>T31 + N31 + L31 + X31 + R31 + P31 + V31</f>
        <v>18.402024000000001</v>
      </c>
      <c r="K31" s="17">
        <f>U31 + O31 + M31 + Y31 + S31 + Q31 + W31</f>
        <v>1.7500324824000002</v>
      </c>
      <c r="L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18.402024000000001</v>
      </c>
      <c r="M31" s="17">
        <f>L31*G31/1</f>
        <v>1.7500324824000002</v>
      </c>
      <c r="N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O31" s="17">
        <f>N31*G31/1</f>
        <v>0</v>
      </c>
      <c r="P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Q31" s="17">
        <f>P31*G31/1</f>
        <v>0</v>
      </c>
      <c r="R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S31" s="17">
        <f>R31*G31/1</f>
        <v>0</v>
      </c>
      <c r="T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U31" s="17">
        <f>T31*G31/1</f>
        <v>0</v>
      </c>
      <c r="V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W31" s="17">
        <f>V31*G31/1</f>
        <v>0</v>
      </c>
      <c r="X31" s="17">
        <f>IF(
                        C31="INSUMO",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A31&amp;B31,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A31&amp;B31,AG:AG,
                                                    0)
                                            ),
                                            "Não encontrado")
                                    )</f>
        <v>0</v>
      </c>
      <c r="Y31" s="17">
        <f>X31*G31/1</f>
        <v>0</v>
      </c>
      <c r="Z31" s="17">
        <f>IF(
                            C31="INSUMO",
                            IFERROR(
                                INDEX(
                                    Insumos!F:F,
                                    MATCH(
                                        A31&amp;B31,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A31&amp;B31,AG:AG,
                                        0)
                                ),
                                "Não encontrado")
                        )</f>
        <v>22.532024</v>
      </c>
      <c r="AA31" s="17">
        <f>G31*Z31</f>
        <v>2.1427954824</v>
      </c>
      <c r="AB31" s="40"/>
      <c r="AC31" s="40"/>
      <c r="AD31" s="56" t="s">
        <v>62</v>
      </c>
      <c r="AE31" s="67"/>
      <c r="AF31" s="67"/>
    </row>
    <row r="32" spans="1:33" ht="25.5" x14ac:dyDescent="0.2">
      <c r="A32" s="49" t="s">
        <v>144</v>
      </c>
      <c r="B32" s="50" t="s">
        <v>65</v>
      </c>
      <c r="C32" s="64" t="s">
        <v>45</v>
      </c>
      <c r="D32" s="52" t="s">
        <v>110</v>
      </c>
      <c r="E32" s="52" t="s">
        <v>145</v>
      </c>
      <c r="F32" s="13" t="s">
        <v>126</v>
      </c>
      <c r="G32" s="13">
        <v>3.3599999999999998E-2</v>
      </c>
      <c r="H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4.22</v>
      </c>
      <c r="I32" s="16">
        <f>H32*G32/1</f>
        <v>0.14179199999999997</v>
      </c>
      <c r="J32" s="16">
        <f>T32 + N32 + L32 + X32 + R32 + P32 + V32</f>
        <v>27.493657200000001</v>
      </c>
      <c r="K32" s="16">
        <f>U32 + O32 + M32 + Y32 + S32 + Q32 + W32</f>
        <v>0.92378688192000002</v>
      </c>
      <c r="L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27.493657200000001</v>
      </c>
      <c r="M32" s="16">
        <f>L32*G32/1</f>
        <v>0.92378688192000002</v>
      </c>
      <c r="N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O32" s="16">
        <f>N32*G32/1</f>
        <v>0</v>
      </c>
      <c r="P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Q32" s="16">
        <f>P32*G32/1</f>
        <v>0</v>
      </c>
      <c r="R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S32" s="16">
        <f>R32*G32/1</f>
        <v>0</v>
      </c>
      <c r="T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U32" s="16">
        <f>T32*G32/1</f>
        <v>0</v>
      </c>
      <c r="V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W32" s="16">
        <f>V32*G32/1</f>
        <v>0</v>
      </c>
      <c r="X32" s="16">
        <f>IF(
                        C32="INSUMO",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A32&amp;B32,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A32&amp;B32,AG:AG,
                                                    0)
                                            ),
                                            "Não encontrado")
                                    )</f>
        <v>0</v>
      </c>
      <c r="Y32" s="16">
        <f>X32*G32/1</f>
        <v>0</v>
      </c>
      <c r="Z32" s="16">
        <f>IF(
                            C32="INSUMO",
                            IFERROR(
                                INDEX(
                                    Insumos!F:F,
                                    MATCH(
                                        A32&amp;B32,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A32&amp;B32,AG:AG,
                                        0)
                                ),
                                "Não encontrado")
                        )</f>
        <v>31.7136572</v>
      </c>
      <c r="AA32" s="16">
        <f>G32*Z32</f>
        <v>1.0655788819199998</v>
      </c>
      <c r="AB32" s="39"/>
      <c r="AC32" s="39"/>
      <c r="AD32" s="52" t="s">
        <v>62</v>
      </c>
      <c r="AE32" s="65"/>
      <c r="AF32" s="65"/>
    </row>
    <row r="33" spans="1:33" ht="25.5" x14ac:dyDescent="0.2">
      <c r="A33" s="58" t="s">
        <v>75</v>
      </c>
      <c r="B33" s="59" t="s">
        <v>58</v>
      </c>
      <c r="C33" s="60" t="s">
        <v>62</v>
      </c>
      <c r="D33" s="61" t="s">
        <v>110</v>
      </c>
      <c r="E33" s="61" t="s">
        <v>76</v>
      </c>
      <c r="F33" s="62" t="s">
        <v>77</v>
      </c>
      <c r="G33" s="18"/>
      <c r="H33" s="19"/>
      <c r="I33" s="19">
        <f>SUM(I34:I47)</f>
        <v>22.096583200000001</v>
      </c>
      <c r="J33" s="19"/>
      <c r="K33" s="19">
        <f>SUM(K34:K47)</f>
        <v>116.26066050712403</v>
      </c>
      <c r="L33" s="19"/>
      <c r="M33" s="19">
        <f>SUM(M34:M47)</f>
        <v>64.059503784444004</v>
      </c>
      <c r="N33" s="19"/>
      <c r="O33" s="19">
        <f>SUM(O34:O47)</f>
        <v>51.303133422680006</v>
      </c>
      <c r="P33" s="19"/>
      <c r="Q33" s="19">
        <f>SUM(Q34:Q47)</f>
        <v>0</v>
      </c>
      <c r="R33" s="19"/>
      <c r="S33" s="19">
        <f>SUM(S34:S47)</f>
        <v>0</v>
      </c>
      <c r="T33" s="19"/>
      <c r="U33" s="19">
        <f>SUM(U34:U47)</f>
        <v>0</v>
      </c>
      <c r="V33" s="19"/>
      <c r="W33" s="19">
        <f>SUM(W34:W47)</f>
        <v>0</v>
      </c>
      <c r="X33" s="19"/>
      <c r="Y33" s="19">
        <f>SUM(Y34:Y47)</f>
        <v>0.89802329999999986</v>
      </c>
      <c r="Z33" s="19"/>
      <c r="AA33" s="19">
        <f>SUM(AA34:AA47)</f>
        <v>138.35724370712398</v>
      </c>
      <c r="AB33" s="38" t="s">
        <v>62</v>
      </c>
      <c r="AC33" s="38"/>
      <c r="AD33" s="61" t="s">
        <v>62</v>
      </c>
      <c r="AE33" s="63" t="s">
        <v>62</v>
      </c>
      <c r="AF33" s="63" t="s">
        <v>124</v>
      </c>
      <c r="AG33" t="str">
        <f>A33&amp;B33&amp;C33</f>
        <v>0034SINAPI ADAPTADO</v>
      </c>
    </row>
    <row r="34" spans="1:33" ht="25.5" x14ac:dyDescent="0.2">
      <c r="A34" s="54" t="s">
        <v>146</v>
      </c>
      <c r="B34" s="55" t="s">
        <v>65</v>
      </c>
      <c r="C34" s="66" t="s">
        <v>45</v>
      </c>
      <c r="D34" s="56" t="s">
        <v>110</v>
      </c>
      <c r="E34" s="56" t="s">
        <v>147</v>
      </c>
      <c r="F34" s="14" t="s">
        <v>77</v>
      </c>
      <c r="G34" s="14">
        <v>0.5</v>
      </c>
      <c r="H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12.261197999999998</v>
      </c>
      <c r="I34" s="17">
        <f t="shared" ref="I34:I47" si="10">H34*G34/1</f>
        <v>6.1305989999999992</v>
      </c>
      <c r="J34" s="17">
        <f t="shared" ref="J34:J47" si="11">T34 + N34 + L34 + X34 + R34 + P34 + V34</f>
        <v>47.598193644399998</v>
      </c>
      <c r="K34" s="17">
        <f t="shared" ref="K34:K47" si="12">U34 + O34 + M34 + Y34 + S34 + Q34 + W34</f>
        <v>23.799096822199999</v>
      </c>
      <c r="L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10.1759048524</v>
      </c>
      <c r="M34" s="17">
        <f t="shared" ref="M34:M47" si="13">L34*G34/1</f>
        <v>5.0879524262000002</v>
      </c>
      <c r="N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37.422288791999996</v>
      </c>
      <c r="O34" s="17">
        <f t="shared" ref="O34:O47" si="14">N34*G34/1</f>
        <v>18.711144395999998</v>
      </c>
      <c r="P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0</v>
      </c>
      <c r="Q34" s="17">
        <f t="shared" ref="Q34:Q47" si="15">P34*G34/1</f>
        <v>0</v>
      </c>
      <c r="R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0</v>
      </c>
      <c r="S34" s="17">
        <f t="shared" ref="S34:S47" si="16">R34*G34/1</f>
        <v>0</v>
      </c>
      <c r="T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0</v>
      </c>
      <c r="U34" s="17">
        <f t="shared" ref="U34:U47" si="17">T34*G34/1</f>
        <v>0</v>
      </c>
      <c r="V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0</v>
      </c>
      <c r="W34" s="17">
        <f t="shared" ref="W34:W47" si="18">V34*G34/1</f>
        <v>0</v>
      </c>
      <c r="X34" s="17">
        <f>IF(
                        C34="INSUMO",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A34&amp;B34,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A34&amp;B34,AG:AG,
                                                    0)
                                            ),
                                            "Não encontrado")
                                    )</f>
        <v>0</v>
      </c>
      <c r="Y34" s="17">
        <f t="shared" ref="Y34:Y47" si="19">X34*G34/1</f>
        <v>0</v>
      </c>
      <c r="Z34" s="17">
        <f>IF(
                            C34="INSUMO",
                            IFERROR(
                                INDEX(
                                    Insumos!F:F,
                                    MATCH(
                                        A34&amp;B34,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A34&amp;B34,AG:AG,
                                        0)
                                ),
                                "Não encontrado")
                        )</f>
        <v>59.859391644399992</v>
      </c>
      <c r="AA34" s="17">
        <f t="shared" ref="AA34:AA47" si="20">G34*Z34</f>
        <v>29.929695822199996</v>
      </c>
      <c r="AB34" s="40"/>
      <c r="AC34" s="40"/>
      <c r="AD34" s="56" t="s">
        <v>62</v>
      </c>
      <c r="AE34" s="67"/>
      <c r="AF34" s="67"/>
    </row>
    <row r="35" spans="1:33" ht="25.5" x14ac:dyDescent="0.2">
      <c r="A35" s="49" t="s">
        <v>148</v>
      </c>
      <c r="B35" s="50" t="s">
        <v>65</v>
      </c>
      <c r="C35" s="64" t="s">
        <v>45</v>
      </c>
      <c r="D35" s="52" t="s">
        <v>110</v>
      </c>
      <c r="E35" s="52" t="s">
        <v>149</v>
      </c>
      <c r="F35" s="13" t="s">
        <v>77</v>
      </c>
      <c r="G35" s="13">
        <v>0.15</v>
      </c>
      <c r="H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10.940735</v>
      </c>
      <c r="I35" s="16">
        <f t="shared" si="10"/>
        <v>1.6411102499999999</v>
      </c>
      <c r="J35" s="16">
        <f t="shared" si="11"/>
        <v>69.752878598640009</v>
      </c>
      <c r="K35" s="16">
        <f t="shared" si="12"/>
        <v>10.462931789796002</v>
      </c>
      <c r="L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64.664665536240008</v>
      </c>
      <c r="M35" s="16">
        <f t="shared" si="13"/>
        <v>9.6996998304360016</v>
      </c>
      <c r="N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3.1858654623999998</v>
      </c>
      <c r="O35" s="16">
        <f t="shared" si="14"/>
        <v>0.47787981935999996</v>
      </c>
      <c r="P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0</v>
      </c>
      <c r="Q35" s="16">
        <f t="shared" si="15"/>
        <v>0</v>
      </c>
      <c r="R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0</v>
      </c>
      <c r="S35" s="16">
        <f t="shared" si="16"/>
        <v>0</v>
      </c>
      <c r="T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0</v>
      </c>
      <c r="U35" s="16">
        <f t="shared" si="17"/>
        <v>0</v>
      </c>
      <c r="V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0</v>
      </c>
      <c r="W35" s="16">
        <f t="shared" si="18"/>
        <v>0</v>
      </c>
      <c r="X35" s="16">
        <f>IF(
                        C35="INSUMO",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A35&amp;B35,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A35&amp;B35,AG:AG,
                                                    0)
                                            ),
                                            "Não encontrado")
                                    )</f>
        <v>1.9023475999999999</v>
      </c>
      <c r="Y35" s="16">
        <f t="shared" si="19"/>
        <v>0.28535213999999998</v>
      </c>
      <c r="Z35" s="16">
        <f>IF(
                            C35="INSUMO",
                            IFERROR(
                                INDEX(
                                    Insumos!F:F,
                                    MATCH(
                                        A35&amp;B35,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A35&amp;B35,AG:AG,
                                        0)
                                ),
                                "Não encontrado")
                        )</f>
        <v>80.693613598639999</v>
      </c>
      <c r="AA35" s="16">
        <f t="shared" si="20"/>
        <v>12.104042039795999</v>
      </c>
      <c r="AB35" s="39"/>
      <c r="AC35" s="39"/>
      <c r="AD35" s="52" t="s">
        <v>62</v>
      </c>
      <c r="AE35" s="65"/>
      <c r="AF35" s="65"/>
    </row>
    <row r="36" spans="1:33" ht="25.5" x14ac:dyDescent="0.2">
      <c r="A36" s="54" t="s">
        <v>150</v>
      </c>
      <c r="B36" s="55" t="s">
        <v>65</v>
      </c>
      <c r="C36" s="66" t="s">
        <v>45</v>
      </c>
      <c r="D36" s="56" t="s">
        <v>110</v>
      </c>
      <c r="E36" s="56" t="s">
        <v>151</v>
      </c>
      <c r="F36" s="14" t="s">
        <v>77</v>
      </c>
      <c r="G36" s="14">
        <v>0.15</v>
      </c>
      <c r="H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23.490788999999996</v>
      </c>
      <c r="I36" s="17">
        <f t="shared" si="10"/>
        <v>3.5236183499999991</v>
      </c>
      <c r="J36" s="17">
        <f t="shared" si="11"/>
        <v>149.76672211088004</v>
      </c>
      <c r="K36" s="17">
        <f t="shared" si="12"/>
        <v>22.465008316632005</v>
      </c>
      <c r="L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138.84190466208003</v>
      </c>
      <c r="M36" s="17">
        <f t="shared" si="13"/>
        <v>20.826285699312002</v>
      </c>
      <c r="N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6.8403430487999994</v>
      </c>
      <c r="O36" s="17">
        <f t="shared" si="14"/>
        <v>1.0260514573199999</v>
      </c>
      <c r="P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0</v>
      </c>
      <c r="Q36" s="17">
        <f t="shared" si="15"/>
        <v>0</v>
      </c>
      <c r="R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0</v>
      </c>
      <c r="S36" s="17">
        <f t="shared" si="16"/>
        <v>0</v>
      </c>
      <c r="T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0</v>
      </c>
      <c r="U36" s="17">
        <f t="shared" si="17"/>
        <v>0</v>
      </c>
      <c r="V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0</v>
      </c>
      <c r="W36" s="17">
        <f t="shared" si="18"/>
        <v>0</v>
      </c>
      <c r="X36" s="17">
        <f>IF(
                        C36="INSUMO",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A36&amp;B36,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A36&amp;B36,AG:AG,
                                                    0)
                                            ),
                                            "Não encontrado")
                                    )</f>
        <v>4.0844743999999995</v>
      </c>
      <c r="Y36" s="17">
        <f t="shared" si="19"/>
        <v>0.61267115999999988</v>
      </c>
      <c r="Z36" s="17">
        <f>IF(
                            C36="INSUMO",
                            IFERROR(
                                INDEX(
                                    Insumos!F:F,
                                    MATCH(
                                        A36&amp;B36,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A36&amp;B36,AG:AG,
                                        0)
                                ),
                                "Não encontrado")
                        )</f>
        <v>173.25751111087999</v>
      </c>
      <c r="AA36" s="17">
        <f t="shared" si="20"/>
        <v>25.988626666631998</v>
      </c>
      <c r="AB36" s="40"/>
      <c r="AC36" s="40"/>
      <c r="AD36" s="56" t="s">
        <v>62</v>
      </c>
      <c r="AE36" s="67"/>
      <c r="AF36" s="67"/>
    </row>
    <row r="37" spans="1:33" x14ac:dyDescent="0.2">
      <c r="A37" s="49" t="s">
        <v>152</v>
      </c>
      <c r="B37" s="50" t="s">
        <v>65</v>
      </c>
      <c r="C37" s="64" t="s">
        <v>53</v>
      </c>
      <c r="D37" s="52" t="s">
        <v>110</v>
      </c>
      <c r="E37" s="52" t="s">
        <v>153</v>
      </c>
      <c r="F37" s="13" t="s">
        <v>126</v>
      </c>
      <c r="G37" s="13">
        <v>0.25</v>
      </c>
      <c r="H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I37" s="16">
        <f t="shared" si="10"/>
        <v>0</v>
      </c>
      <c r="J37" s="16">
        <f t="shared" si="11"/>
        <v>36.67</v>
      </c>
      <c r="K37" s="16">
        <f t="shared" si="12"/>
        <v>9.1675000000000004</v>
      </c>
      <c r="L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36.67</v>
      </c>
      <c r="M37" s="16">
        <f t="shared" si="13"/>
        <v>9.1675000000000004</v>
      </c>
      <c r="N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O37" s="16">
        <f t="shared" si="14"/>
        <v>0</v>
      </c>
      <c r="P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Q37" s="16">
        <f t="shared" si="15"/>
        <v>0</v>
      </c>
      <c r="R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S37" s="16">
        <f t="shared" si="16"/>
        <v>0</v>
      </c>
      <c r="T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U37" s="16">
        <f t="shared" si="17"/>
        <v>0</v>
      </c>
      <c r="V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W37" s="16">
        <f t="shared" si="18"/>
        <v>0</v>
      </c>
      <c r="X37" s="16">
        <f>IF(
                        C37="INSUMO",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A37&amp;B37,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A37&amp;B37,AG:AG,
                                                    0)
                                            ),
                                            "Não encontrado")
                                    )</f>
        <v>0</v>
      </c>
      <c r="Y37" s="16">
        <f t="shared" si="19"/>
        <v>0</v>
      </c>
      <c r="Z37" s="16">
        <f>IF(
                            C37="INSUMO",
                            IFERROR(
                                INDEX(
                                    Insumos!F:F,
                                    MATCH(
                                        A37&amp;B37,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A37&amp;B37,AG:AG,
                                        0)
                                ),
                                "Não encontrado")
                        )</f>
        <v>36.67</v>
      </c>
      <c r="AA37" s="16">
        <f t="shared" si="20"/>
        <v>9.1675000000000004</v>
      </c>
      <c r="AB37" s="39"/>
      <c r="AC37" s="39"/>
      <c r="AD37" s="52" t="s">
        <v>62</v>
      </c>
      <c r="AE37" s="65"/>
      <c r="AF37" s="65"/>
    </row>
    <row r="38" spans="1:33" ht="25.5" x14ac:dyDescent="0.2">
      <c r="A38" s="54" t="s">
        <v>154</v>
      </c>
      <c r="B38" s="55" t="s">
        <v>65</v>
      </c>
      <c r="C38" s="66" t="s">
        <v>53</v>
      </c>
      <c r="D38" s="56" t="s">
        <v>110</v>
      </c>
      <c r="E38" s="56" t="s">
        <v>155</v>
      </c>
      <c r="F38" s="14" t="s">
        <v>56</v>
      </c>
      <c r="G38" s="14">
        <v>2.5000000000000001E-5</v>
      </c>
      <c r="H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I38" s="17">
        <f t="shared" si="10"/>
        <v>0</v>
      </c>
      <c r="J38" s="17">
        <f t="shared" si="11"/>
        <v>1243522.31</v>
      </c>
      <c r="K38" s="17">
        <f t="shared" si="12"/>
        <v>31.088057750000004</v>
      </c>
      <c r="L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M38" s="17">
        <f t="shared" si="13"/>
        <v>0</v>
      </c>
      <c r="N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1243522.31</v>
      </c>
      <c r="O38" s="17">
        <f t="shared" si="14"/>
        <v>31.088057750000004</v>
      </c>
      <c r="P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Q38" s="17">
        <f t="shared" si="15"/>
        <v>0</v>
      </c>
      <c r="R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S38" s="17">
        <f t="shared" si="16"/>
        <v>0</v>
      </c>
      <c r="T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U38" s="17">
        <f t="shared" si="17"/>
        <v>0</v>
      </c>
      <c r="V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W38" s="17">
        <f t="shared" si="18"/>
        <v>0</v>
      </c>
      <c r="X38" s="17">
        <f>IF(
                        C38="INSUMO",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A38&amp;B38,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A38&amp;B38,AG:AG,
                                                    0)
                                            ),
                                            "Não encontrado")
                                    )</f>
        <v>0</v>
      </c>
      <c r="Y38" s="17">
        <f t="shared" si="19"/>
        <v>0</v>
      </c>
      <c r="Z38" s="17">
        <f>IF(
                            C38="INSUMO",
                            IFERROR(
                                INDEX(
                                    Insumos!F:F,
                                    MATCH(
                                        A38&amp;B38,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A38&amp;B38,AG:AG,
                                        0)
                                ),
                                "Não encontrado")
                        )</f>
        <v>1243522.31</v>
      </c>
      <c r="AA38" s="17">
        <f t="shared" si="20"/>
        <v>31.088057750000004</v>
      </c>
      <c r="AB38" s="40"/>
      <c r="AC38" s="40"/>
      <c r="AD38" s="56" t="s">
        <v>62</v>
      </c>
      <c r="AE38" s="67"/>
      <c r="AF38" s="67"/>
    </row>
    <row r="39" spans="1:33" x14ac:dyDescent="0.2">
      <c r="A39" s="49" t="s">
        <v>156</v>
      </c>
      <c r="B39" s="50" t="s">
        <v>65</v>
      </c>
      <c r="C39" s="64" t="s">
        <v>53</v>
      </c>
      <c r="D39" s="52" t="s">
        <v>110</v>
      </c>
      <c r="E39" s="52" t="s">
        <v>157</v>
      </c>
      <c r="F39" s="13" t="s">
        <v>158</v>
      </c>
      <c r="G39" s="13">
        <v>1</v>
      </c>
      <c r="H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6.06</v>
      </c>
      <c r="I39" s="16">
        <f t="shared" si="10"/>
        <v>6.06</v>
      </c>
      <c r="J39" s="16">
        <f t="shared" si="11"/>
        <v>0</v>
      </c>
      <c r="K39" s="16">
        <f t="shared" si="12"/>
        <v>0</v>
      </c>
      <c r="L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M39" s="16">
        <f t="shared" si="13"/>
        <v>0</v>
      </c>
      <c r="N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O39" s="16">
        <f t="shared" si="14"/>
        <v>0</v>
      </c>
      <c r="P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Q39" s="16">
        <f t="shared" si="15"/>
        <v>0</v>
      </c>
      <c r="R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S39" s="16">
        <f t="shared" si="16"/>
        <v>0</v>
      </c>
      <c r="T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U39" s="16">
        <f t="shared" si="17"/>
        <v>0</v>
      </c>
      <c r="V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W39" s="16">
        <f t="shared" si="18"/>
        <v>0</v>
      </c>
      <c r="X39" s="16">
        <f>IF(
                        C39="INSUMO",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A39&amp;B39,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A39&amp;B39,AG:AG,
                                                    0)
                                            ),
                                            "Não encontrado")
                                    )</f>
        <v>0</v>
      </c>
      <c r="Y39" s="16">
        <f t="shared" si="19"/>
        <v>0</v>
      </c>
      <c r="Z39" s="16">
        <f>IF(
                            C39="INSUMO",
                            IFERROR(
                                INDEX(
                                    Insumos!F:F,
                                    MATCH(
                                        A39&amp;B39,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A39&amp;B39,AG:AG,
                                        0)
                                ),
                                "Não encontrado")
                        )</f>
        <v>6.06</v>
      </c>
      <c r="AA39" s="16">
        <f t="shared" si="20"/>
        <v>6.06</v>
      </c>
      <c r="AB39" s="39"/>
      <c r="AC39" s="39"/>
      <c r="AD39" s="52" t="s">
        <v>62</v>
      </c>
      <c r="AE39" s="65"/>
      <c r="AF39" s="65"/>
    </row>
    <row r="40" spans="1:33" x14ac:dyDescent="0.2">
      <c r="A40" s="54" t="s">
        <v>159</v>
      </c>
      <c r="B40" s="55" t="s">
        <v>65</v>
      </c>
      <c r="C40" s="66" t="s">
        <v>53</v>
      </c>
      <c r="D40" s="56" t="s">
        <v>110</v>
      </c>
      <c r="E40" s="56" t="s">
        <v>160</v>
      </c>
      <c r="F40" s="14" t="s">
        <v>126</v>
      </c>
      <c r="G40" s="14">
        <v>0.25</v>
      </c>
      <c r="H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1.43</v>
      </c>
      <c r="I40" s="17">
        <f t="shared" si="10"/>
        <v>0.35749999999999998</v>
      </c>
      <c r="J40" s="17">
        <f t="shared" si="11"/>
        <v>0</v>
      </c>
      <c r="K40" s="17">
        <f t="shared" si="12"/>
        <v>0</v>
      </c>
      <c r="L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M40" s="17">
        <f t="shared" si="13"/>
        <v>0</v>
      </c>
      <c r="N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O40" s="17">
        <f t="shared" si="14"/>
        <v>0</v>
      </c>
      <c r="P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Q40" s="17">
        <f t="shared" si="15"/>
        <v>0</v>
      </c>
      <c r="R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S40" s="17">
        <f t="shared" si="16"/>
        <v>0</v>
      </c>
      <c r="T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U40" s="17">
        <f t="shared" si="17"/>
        <v>0</v>
      </c>
      <c r="V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W40" s="17">
        <f t="shared" si="18"/>
        <v>0</v>
      </c>
      <c r="X40" s="17">
        <f>IF(
                        C40="INSUMO",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A40&amp;B40,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A40&amp;B40,AG:AG,
                                                    0)
                                            ),
                                            "Não encontrado")
                                    )</f>
        <v>0</v>
      </c>
      <c r="Y40" s="17">
        <f t="shared" si="19"/>
        <v>0</v>
      </c>
      <c r="Z40" s="17">
        <f>IF(
                            C40="INSUMO",
                            IFERROR(
                                INDEX(
                                    Insumos!F:F,
                                    MATCH(
                                        A40&amp;B40,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A40&amp;B40,AG:AG,
                                        0)
                                ),
                                "Não encontrado")
                        )</f>
        <v>1.43</v>
      </c>
      <c r="AA40" s="17">
        <f t="shared" si="20"/>
        <v>0.35749999999999998</v>
      </c>
      <c r="AB40" s="40"/>
      <c r="AC40" s="40"/>
      <c r="AD40" s="56" t="s">
        <v>62</v>
      </c>
      <c r="AE40" s="67"/>
      <c r="AF40" s="67"/>
    </row>
    <row r="41" spans="1:33" ht="25.5" x14ac:dyDescent="0.2">
      <c r="A41" s="49" t="s">
        <v>161</v>
      </c>
      <c r="B41" s="50" t="s">
        <v>65</v>
      </c>
      <c r="C41" s="64" t="s">
        <v>53</v>
      </c>
      <c r="D41" s="52" t="s">
        <v>110</v>
      </c>
      <c r="E41" s="52" t="s">
        <v>162</v>
      </c>
      <c r="F41" s="13" t="s">
        <v>126</v>
      </c>
      <c r="G41" s="13">
        <v>0.25</v>
      </c>
      <c r="H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0.89</v>
      </c>
      <c r="I41" s="16">
        <f t="shared" si="10"/>
        <v>0.2225</v>
      </c>
      <c r="J41" s="16">
        <f t="shared" si="11"/>
        <v>0</v>
      </c>
      <c r="K41" s="16">
        <f t="shared" si="12"/>
        <v>0</v>
      </c>
      <c r="L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M41" s="16">
        <f t="shared" si="13"/>
        <v>0</v>
      </c>
      <c r="N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O41" s="16">
        <f t="shared" si="14"/>
        <v>0</v>
      </c>
      <c r="P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Q41" s="16">
        <f t="shared" si="15"/>
        <v>0</v>
      </c>
      <c r="R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S41" s="16">
        <f t="shared" si="16"/>
        <v>0</v>
      </c>
      <c r="T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U41" s="16">
        <f t="shared" si="17"/>
        <v>0</v>
      </c>
      <c r="V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W41" s="16">
        <f t="shared" si="18"/>
        <v>0</v>
      </c>
      <c r="X41" s="16">
        <f>IF(
                        C41="INSUMO",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A41&amp;B41,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A41&amp;B41,AG:AG,
                                                    0)
                                            ),
                                            "Não encontrado")
                                    )</f>
        <v>0</v>
      </c>
      <c r="Y41" s="16">
        <f t="shared" si="19"/>
        <v>0</v>
      </c>
      <c r="Z41" s="16">
        <f>IF(
                            C41="INSUMO",
                            IFERROR(
                                INDEX(
                                    Insumos!F:F,
                                    MATCH(
                                        A41&amp;B41,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A41&amp;B41,AG:AG,
                                        0)
                                ),
                                "Não encontrado")
                        )</f>
        <v>0.89</v>
      </c>
      <c r="AA41" s="16">
        <f t="shared" si="20"/>
        <v>0.2225</v>
      </c>
      <c r="AB41" s="39"/>
      <c r="AC41" s="39"/>
      <c r="AD41" s="52" t="s">
        <v>62</v>
      </c>
      <c r="AE41" s="65"/>
      <c r="AF41" s="65"/>
    </row>
    <row r="42" spans="1:33" x14ac:dyDescent="0.2">
      <c r="A42" s="54" t="s">
        <v>163</v>
      </c>
      <c r="B42" s="55" t="s">
        <v>65</v>
      </c>
      <c r="C42" s="66" t="s">
        <v>53</v>
      </c>
      <c r="D42" s="56" t="s">
        <v>110</v>
      </c>
      <c r="E42" s="56" t="s">
        <v>164</v>
      </c>
      <c r="F42" s="14" t="s">
        <v>126</v>
      </c>
      <c r="G42" s="14">
        <v>0.25</v>
      </c>
      <c r="H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0.08</v>
      </c>
      <c r="I42" s="17">
        <f t="shared" si="10"/>
        <v>0.02</v>
      </c>
      <c r="J42" s="17">
        <f t="shared" si="11"/>
        <v>0</v>
      </c>
      <c r="K42" s="17">
        <f t="shared" si="12"/>
        <v>0</v>
      </c>
      <c r="L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M42" s="17">
        <f t="shared" si="13"/>
        <v>0</v>
      </c>
      <c r="N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O42" s="17">
        <f t="shared" si="14"/>
        <v>0</v>
      </c>
      <c r="P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Q42" s="17">
        <f t="shared" si="15"/>
        <v>0</v>
      </c>
      <c r="R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S42" s="17">
        <f t="shared" si="16"/>
        <v>0</v>
      </c>
      <c r="T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U42" s="17">
        <f t="shared" si="17"/>
        <v>0</v>
      </c>
      <c r="V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W42" s="17">
        <f t="shared" si="18"/>
        <v>0</v>
      </c>
      <c r="X42" s="17">
        <f>IF(
                        C42="INSUMO",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A42&amp;B42,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A42&amp;B42,AG:AG,
                                                    0)
                                            ),
                                            "Não encontrado")
                                    )</f>
        <v>0</v>
      </c>
      <c r="Y42" s="17">
        <f t="shared" si="19"/>
        <v>0</v>
      </c>
      <c r="Z42" s="17">
        <f>IF(
                            C42="INSUMO",
                            IFERROR(
                                INDEX(
                                    Insumos!F:F,
                                    MATCH(
                                        A42&amp;B42,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A42&amp;B42,AG:AG,
                                        0)
                                ),
                                "Não encontrado")
                        )</f>
        <v>0.08</v>
      </c>
      <c r="AA42" s="17">
        <f t="shared" si="20"/>
        <v>0.02</v>
      </c>
      <c r="AB42" s="40"/>
      <c r="AC42" s="40"/>
      <c r="AD42" s="56" t="s">
        <v>62</v>
      </c>
      <c r="AE42" s="67"/>
      <c r="AF42" s="67"/>
    </row>
    <row r="43" spans="1:33" ht="25.5" x14ac:dyDescent="0.2">
      <c r="A43" s="49" t="s">
        <v>165</v>
      </c>
      <c r="B43" s="50" t="s">
        <v>65</v>
      </c>
      <c r="C43" s="64" t="s">
        <v>53</v>
      </c>
      <c r="D43" s="52" t="s">
        <v>110</v>
      </c>
      <c r="E43" s="52" t="s">
        <v>166</v>
      </c>
      <c r="F43" s="13" t="s">
        <v>126</v>
      </c>
      <c r="G43" s="13">
        <v>0.25</v>
      </c>
      <c r="H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0.61</v>
      </c>
      <c r="I43" s="16">
        <f t="shared" si="10"/>
        <v>0.1525</v>
      </c>
      <c r="J43" s="16">
        <f t="shared" si="11"/>
        <v>0</v>
      </c>
      <c r="K43" s="16">
        <f t="shared" si="12"/>
        <v>0</v>
      </c>
      <c r="L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M43" s="16">
        <f t="shared" si="13"/>
        <v>0</v>
      </c>
      <c r="N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O43" s="16">
        <f t="shared" si="14"/>
        <v>0</v>
      </c>
      <c r="P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Q43" s="16">
        <f t="shared" si="15"/>
        <v>0</v>
      </c>
      <c r="R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S43" s="16">
        <f t="shared" si="16"/>
        <v>0</v>
      </c>
      <c r="T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U43" s="16">
        <f t="shared" si="17"/>
        <v>0</v>
      </c>
      <c r="V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W43" s="16">
        <f t="shared" si="18"/>
        <v>0</v>
      </c>
      <c r="X43" s="16">
        <f>IF(
                        C43="INSUMO",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A43&amp;B43,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A43&amp;B43,AG:AG,
                                                    0)
                                            ),
                                            "Não encontrado")
                                    )</f>
        <v>0</v>
      </c>
      <c r="Y43" s="16">
        <f t="shared" si="19"/>
        <v>0</v>
      </c>
      <c r="Z43" s="16">
        <f>IF(
                            C43="INSUMO",
                            IFERROR(
                                INDEX(
                                    Insumos!F:F,
                                    MATCH(
                                        A43&amp;B43,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A43&amp;B43,AG:AG,
                                        0)
                                ),
                                "Não encontrado")
                        )</f>
        <v>0.61</v>
      </c>
      <c r="AA43" s="16">
        <f t="shared" si="20"/>
        <v>0.1525</v>
      </c>
      <c r="AB43" s="39"/>
      <c r="AC43" s="39"/>
      <c r="AD43" s="52" t="s">
        <v>62</v>
      </c>
      <c r="AE43" s="65"/>
      <c r="AF43" s="65"/>
    </row>
    <row r="44" spans="1:33" ht="25.5" x14ac:dyDescent="0.2">
      <c r="A44" s="54" t="s">
        <v>167</v>
      </c>
      <c r="B44" s="55" t="s">
        <v>65</v>
      </c>
      <c r="C44" s="66" t="s">
        <v>53</v>
      </c>
      <c r="D44" s="56" t="s">
        <v>110</v>
      </c>
      <c r="E44" s="56" t="s">
        <v>168</v>
      </c>
      <c r="F44" s="14" t="s">
        <v>126</v>
      </c>
      <c r="G44" s="14">
        <v>0.25</v>
      </c>
      <c r="H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0.01</v>
      </c>
      <c r="I44" s="17">
        <f t="shared" si="10"/>
        <v>2.5000000000000001E-3</v>
      </c>
      <c r="J44" s="17">
        <f t="shared" si="11"/>
        <v>0</v>
      </c>
      <c r="K44" s="17">
        <f t="shared" si="12"/>
        <v>0</v>
      </c>
      <c r="L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M44" s="17">
        <f t="shared" si="13"/>
        <v>0</v>
      </c>
      <c r="N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O44" s="17">
        <f t="shared" si="14"/>
        <v>0</v>
      </c>
      <c r="P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Q44" s="17">
        <f t="shared" si="15"/>
        <v>0</v>
      </c>
      <c r="R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S44" s="17">
        <f t="shared" si="16"/>
        <v>0</v>
      </c>
      <c r="T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U44" s="17">
        <f t="shared" si="17"/>
        <v>0</v>
      </c>
      <c r="V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W44" s="17">
        <f t="shared" si="18"/>
        <v>0</v>
      </c>
      <c r="X44" s="17">
        <f>IF(
                        C44="INSUMO",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A44&amp;B44,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A44&amp;B44,AG:AG,
                                                    0)
                                            ),
                                            "Não encontrado")
                                    )</f>
        <v>0</v>
      </c>
      <c r="Y44" s="17">
        <f t="shared" si="19"/>
        <v>0</v>
      </c>
      <c r="Z44" s="17">
        <f>IF(
                            C44="INSUMO",
                            IFERROR(
                                INDEX(
                                    Insumos!F:F,
                                    MATCH(
                                        A44&amp;B44,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A44&amp;B44,AG:AG,
                                        0)
                                ),
                                "Não encontrado")
                        )</f>
        <v>0.01</v>
      </c>
      <c r="AA44" s="17">
        <f t="shared" si="20"/>
        <v>2.5000000000000001E-3</v>
      </c>
      <c r="AB44" s="40"/>
      <c r="AC44" s="40"/>
      <c r="AD44" s="56" t="s">
        <v>62</v>
      </c>
      <c r="AE44" s="67"/>
      <c r="AF44" s="67"/>
    </row>
    <row r="45" spans="1:33" ht="25.5" x14ac:dyDescent="0.2">
      <c r="A45" s="49" t="s">
        <v>169</v>
      </c>
      <c r="B45" s="50" t="s">
        <v>65</v>
      </c>
      <c r="C45" s="64" t="s">
        <v>45</v>
      </c>
      <c r="D45" s="52" t="s">
        <v>110</v>
      </c>
      <c r="E45" s="52" t="s">
        <v>170</v>
      </c>
      <c r="F45" s="13" t="s">
        <v>68</v>
      </c>
      <c r="G45" s="13">
        <v>0.4</v>
      </c>
      <c r="H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0.63938899999999999</v>
      </c>
      <c r="I45" s="16">
        <f t="shared" si="10"/>
        <v>0.25575560000000003</v>
      </c>
      <c r="J45" s="16">
        <f t="shared" si="11"/>
        <v>3.2864162462399999</v>
      </c>
      <c r="K45" s="16">
        <f t="shared" si="12"/>
        <v>1.3145664984960002</v>
      </c>
      <c r="L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3.2864162462399999</v>
      </c>
      <c r="M45" s="16">
        <f t="shared" si="13"/>
        <v>1.3145664984960002</v>
      </c>
      <c r="N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O45" s="16">
        <f t="shared" si="14"/>
        <v>0</v>
      </c>
      <c r="P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Q45" s="16">
        <f t="shared" si="15"/>
        <v>0</v>
      </c>
      <c r="R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S45" s="16">
        <f t="shared" si="16"/>
        <v>0</v>
      </c>
      <c r="T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U45" s="16">
        <f t="shared" si="17"/>
        <v>0</v>
      </c>
      <c r="V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W45" s="16">
        <f t="shared" si="18"/>
        <v>0</v>
      </c>
      <c r="X45" s="16">
        <f>IF(
                        C45="INSUMO",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A45&amp;B45,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A45&amp;B45,AG:AG,
                                                    0)
                                            ),
                                            "Não encontrado")
                                    )</f>
        <v>0</v>
      </c>
      <c r="Y45" s="16">
        <f t="shared" si="19"/>
        <v>0</v>
      </c>
      <c r="Z45" s="16">
        <f>IF(
                            C45="INSUMO",
                            IFERROR(
                                INDEX(
                                    Insumos!F:F,
                                    MATCH(
                                        A45&amp;B45,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A45&amp;B45,AG:AG,
                                        0)
                                ),
                                "Não encontrado")
                        )</f>
        <v>3.9258052462399999</v>
      </c>
      <c r="AA45" s="16">
        <f t="shared" si="20"/>
        <v>1.570322098496</v>
      </c>
      <c r="AB45" s="39"/>
      <c r="AC45" s="39"/>
      <c r="AD45" s="52" t="s">
        <v>62</v>
      </c>
      <c r="AE45" s="65"/>
      <c r="AF45" s="65"/>
    </row>
    <row r="46" spans="1:33" ht="25.5" x14ac:dyDescent="0.2">
      <c r="A46" s="54" t="s">
        <v>171</v>
      </c>
      <c r="B46" s="55" t="s">
        <v>65</v>
      </c>
      <c r="C46" s="66" t="s">
        <v>45</v>
      </c>
      <c r="D46" s="56" t="s">
        <v>110</v>
      </c>
      <c r="E46" s="56" t="s">
        <v>172</v>
      </c>
      <c r="F46" s="14" t="s">
        <v>126</v>
      </c>
      <c r="G46" s="14">
        <v>0.15</v>
      </c>
      <c r="H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4.22</v>
      </c>
      <c r="I46" s="17">
        <f t="shared" si="10"/>
        <v>0.6329999999999999</v>
      </c>
      <c r="J46" s="17">
        <f t="shared" si="11"/>
        <v>27.7465422</v>
      </c>
      <c r="K46" s="17">
        <f t="shared" si="12"/>
        <v>4.1619813299999997</v>
      </c>
      <c r="L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27.7465422</v>
      </c>
      <c r="M46" s="17">
        <f t="shared" si="13"/>
        <v>4.1619813299999997</v>
      </c>
      <c r="N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O46" s="17">
        <f t="shared" si="14"/>
        <v>0</v>
      </c>
      <c r="P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Q46" s="17">
        <f t="shared" si="15"/>
        <v>0</v>
      </c>
      <c r="R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S46" s="17">
        <f t="shared" si="16"/>
        <v>0</v>
      </c>
      <c r="T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U46" s="17">
        <f t="shared" si="17"/>
        <v>0</v>
      </c>
      <c r="V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W46" s="17">
        <f t="shared" si="18"/>
        <v>0</v>
      </c>
      <c r="X46" s="17">
        <f>IF(
                        C46="INSUMO",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A46&amp;B46,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A46&amp;B46,AG:AG,
                                                    0)
                                            ),
                                            "Não encontrado")
                                    )</f>
        <v>0</v>
      </c>
      <c r="Y46" s="17">
        <f t="shared" si="19"/>
        <v>0</v>
      </c>
      <c r="Z46" s="17">
        <f>IF(
                            C46="INSUMO",
                            IFERROR(
                                INDEX(
                                    Insumos!F:F,
                                    MATCH(
                                        A46&amp;B46,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A46&amp;B46,AG:AG,
                                        0)
                                ),
                                "Não encontrado")
                        )</f>
        <v>31.966542199999999</v>
      </c>
      <c r="AA46" s="17">
        <f t="shared" si="20"/>
        <v>4.7949813299999997</v>
      </c>
      <c r="AB46" s="40"/>
      <c r="AC46" s="40"/>
      <c r="AD46" s="56" t="s">
        <v>62</v>
      </c>
      <c r="AE46" s="67"/>
      <c r="AF46" s="67"/>
    </row>
    <row r="47" spans="1:33" ht="25.5" x14ac:dyDescent="0.2">
      <c r="A47" s="49" t="s">
        <v>130</v>
      </c>
      <c r="B47" s="50" t="s">
        <v>65</v>
      </c>
      <c r="C47" s="64" t="s">
        <v>45</v>
      </c>
      <c r="D47" s="52" t="s">
        <v>110</v>
      </c>
      <c r="E47" s="52" t="s">
        <v>131</v>
      </c>
      <c r="F47" s="13" t="s">
        <v>126</v>
      </c>
      <c r="G47" s="13">
        <v>0.75</v>
      </c>
      <c r="H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4.13</v>
      </c>
      <c r="I47" s="16">
        <f t="shared" si="10"/>
        <v>3.0975000000000001</v>
      </c>
      <c r="J47" s="16">
        <f t="shared" si="11"/>
        <v>18.402024000000001</v>
      </c>
      <c r="K47" s="16">
        <f t="shared" si="12"/>
        <v>13.801518000000002</v>
      </c>
      <c r="L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18.402024000000001</v>
      </c>
      <c r="M47" s="16">
        <f t="shared" si="13"/>
        <v>13.801518000000002</v>
      </c>
      <c r="N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O47" s="16">
        <f t="shared" si="14"/>
        <v>0</v>
      </c>
      <c r="P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Q47" s="16">
        <f t="shared" si="15"/>
        <v>0</v>
      </c>
      <c r="R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S47" s="16">
        <f t="shared" si="16"/>
        <v>0</v>
      </c>
      <c r="T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U47" s="16">
        <f t="shared" si="17"/>
        <v>0</v>
      </c>
      <c r="V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W47" s="16">
        <f t="shared" si="18"/>
        <v>0</v>
      </c>
      <c r="X47" s="16">
        <f>IF(
                        C47="INSUMO",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A47&amp;B47,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A47&amp;B47,AG:AG,
                                                    0)
                                            ),
                                            "Não encontrado")
                                    )</f>
        <v>0</v>
      </c>
      <c r="Y47" s="16">
        <f t="shared" si="19"/>
        <v>0</v>
      </c>
      <c r="Z47" s="16">
        <f>IF(
                            C47="INSUMO",
                            IFERROR(
                                INDEX(
                                    Insumos!F:F,
                                    MATCH(
                                        A47&amp;B47,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A47&amp;B47,AG:AG,
                                        0)
                                ),
                                "Não encontrado")
                        )</f>
        <v>22.532024</v>
      </c>
      <c r="AA47" s="16">
        <f t="shared" si="20"/>
        <v>16.899017999999998</v>
      </c>
      <c r="AB47" s="39"/>
      <c r="AC47" s="39"/>
      <c r="AD47" s="52" t="s">
        <v>62</v>
      </c>
      <c r="AE47" s="65"/>
      <c r="AF47" s="65"/>
    </row>
    <row r="48" spans="1:33" ht="25.5" x14ac:dyDescent="0.2">
      <c r="A48" s="58" t="s">
        <v>79</v>
      </c>
      <c r="B48" s="59" t="s">
        <v>58</v>
      </c>
      <c r="C48" s="60" t="s">
        <v>62</v>
      </c>
      <c r="D48" s="61" t="s">
        <v>110</v>
      </c>
      <c r="E48" s="61" t="s">
        <v>80</v>
      </c>
      <c r="F48" s="62" t="s">
        <v>77</v>
      </c>
      <c r="G48" s="18"/>
      <c r="H48" s="19"/>
      <c r="I48" s="19">
        <f>SUM(I49:I54)</f>
        <v>13.135310549999998</v>
      </c>
      <c r="J48" s="19"/>
      <c r="K48" s="19">
        <f>SUM(K49:K54)</f>
        <v>61.100142930308806</v>
      </c>
      <c r="L48" s="19"/>
      <c r="M48" s="19">
        <f>SUM(M49:M54)</f>
        <v>33.164053897340807</v>
      </c>
      <c r="N48" s="19"/>
      <c r="O48" s="19">
        <f>SUM(O49:O54)</f>
        <v>27.285370920967996</v>
      </c>
      <c r="P48" s="19"/>
      <c r="Q48" s="19">
        <f>SUM(Q49:Q54)</f>
        <v>0</v>
      </c>
      <c r="R48" s="19"/>
      <c r="S48" s="19">
        <f>SUM(S49:S54)</f>
        <v>0</v>
      </c>
      <c r="T48" s="19"/>
      <c r="U48" s="19">
        <f>SUM(U49:U54)</f>
        <v>0</v>
      </c>
      <c r="V48" s="19"/>
      <c r="W48" s="19">
        <f>SUM(W49:W54)</f>
        <v>0</v>
      </c>
      <c r="X48" s="19"/>
      <c r="Y48" s="19">
        <f>SUM(Y49:Y54)</f>
        <v>0.65071811199999985</v>
      </c>
      <c r="Z48" s="19"/>
      <c r="AA48" s="19">
        <f>SUM(AA49:AA54)</f>
        <v>74.235453480308792</v>
      </c>
      <c r="AB48" s="38" t="s">
        <v>62</v>
      </c>
      <c r="AC48" s="38"/>
      <c r="AD48" s="61" t="s">
        <v>62</v>
      </c>
      <c r="AE48" s="63" t="s">
        <v>62</v>
      </c>
      <c r="AF48" s="63" t="s">
        <v>124</v>
      </c>
      <c r="AG48" t="str">
        <f>A48&amp;B48&amp;C48</f>
        <v>0035SINAPI ADAPTADO</v>
      </c>
    </row>
    <row r="49" spans="1:33" ht="25.5" x14ac:dyDescent="0.2">
      <c r="A49" s="54" t="s">
        <v>146</v>
      </c>
      <c r="B49" s="55" t="s">
        <v>65</v>
      </c>
      <c r="C49" s="66" t="s">
        <v>45</v>
      </c>
      <c r="D49" s="56" t="s">
        <v>110</v>
      </c>
      <c r="E49" s="56" t="s">
        <v>147</v>
      </c>
      <c r="F49" s="14" t="s">
        <v>77</v>
      </c>
      <c r="G49" s="14">
        <v>0.7</v>
      </c>
      <c r="H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12.261197999999998</v>
      </c>
      <c r="I49" s="17">
        <f t="shared" ref="I49:I54" si="21">H49*G49/1</f>
        <v>8.5828385999999988</v>
      </c>
      <c r="J49" s="17">
        <f t="shared" ref="J49:K54" si="22">T49 + N49 + L49 + X49 + R49 + P49 + V49</f>
        <v>47.598193644399998</v>
      </c>
      <c r="K49" s="17">
        <f t="shared" si="22"/>
        <v>33.318735551079996</v>
      </c>
      <c r="L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10.1759048524</v>
      </c>
      <c r="M49" s="17">
        <f t="shared" ref="M49:M54" si="23">L49*G49/1</f>
        <v>7.1231333966800001</v>
      </c>
      <c r="N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37.422288791999996</v>
      </c>
      <c r="O49" s="17">
        <f t="shared" ref="O49:O54" si="24">N49*G49/1</f>
        <v>26.195602154399996</v>
      </c>
      <c r="P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0</v>
      </c>
      <c r="Q49" s="17">
        <f t="shared" ref="Q49:Q54" si="25">P49*G49/1</f>
        <v>0</v>
      </c>
      <c r="R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0</v>
      </c>
      <c r="S49" s="17">
        <f t="shared" ref="S49:S54" si="26">R49*G49/1</f>
        <v>0</v>
      </c>
      <c r="T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0</v>
      </c>
      <c r="U49" s="17">
        <f t="shared" ref="U49:U54" si="27">T49*G49/1</f>
        <v>0</v>
      </c>
      <c r="V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0</v>
      </c>
      <c r="W49" s="17">
        <f t="shared" ref="W49:W54" si="28">V49*G49/1</f>
        <v>0</v>
      </c>
      <c r="X49" s="17">
        <f>IF(
                        C49="INSUMO",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A49&amp;B49,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A49&amp;B49,AG:AG,
                                                    0)
                                            ),
                                            "Não encontrado")
                                    )</f>
        <v>0</v>
      </c>
      <c r="Y49" s="17">
        <f t="shared" ref="Y49:Y54" si="29">X49*G49/1</f>
        <v>0</v>
      </c>
      <c r="Z49" s="17">
        <f>IF(
                            C49="INSUMO",
                            IFERROR(
                                INDEX(
                                    Insumos!F:F,
                                    MATCH(
                                        A49&amp;B49,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A49&amp;B49,AG:AG,
                                        0)
                                ),
                                "Não encontrado")
                        )</f>
        <v>59.859391644399992</v>
      </c>
      <c r="AA49" s="17">
        <f t="shared" ref="AA49:AA54" si="30">G49*Z49</f>
        <v>41.901574151079991</v>
      </c>
      <c r="AB49" s="40"/>
      <c r="AC49" s="40"/>
      <c r="AD49" s="56" t="s">
        <v>62</v>
      </c>
      <c r="AE49" s="67"/>
      <c r="AF49" s="67"/>
    </row>
    <row r="50" spans="1:33" ht="25.5" x14ac:dyDescent="0.2">
      <c r="A50" s="49" t="s">
        <v>148</v>
      </c>
      <c r="B50" s="50" t="s">
        <v>65</v>
      </c>
      <c r="C50" s="64" t="s">
        <v>45</v>
      </c>
      <c r="D50" s="52" t="s">
        <v>110</v>
      </c>
      <c r="E50" s="52" t="s">
        <v>149</v>
      </c>
      <c r="F50" s="13" t="s">
        <v>77</v>
      </c>
      <c r="G50" s="13">
        <v>0.02</v>
      </c>
      <c r="H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10.940735</v>
      </c>
      <c r="I50" s="16">
        <f t="shared" si="21"/>
        <v>0.2188147</v>
      </c>
      <c r="J50" s="16">
        <f t="shared" si="22"/>
        <v>69.752878598640009</v>
      </c>
      <c r="K50" s="16">
        <f t="shared" si="22"/>
        <v>1.3950575719728</v>
      </c>
      <c r="L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64.664665536240008</v>
      </c>
      <c r="M50" s="16">
        <f t="shared" si="23"/>
        <v>1.2932933107248001</v>
      </c>
      <c r="N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3.1858654623999998</v>
      </c>
      <c r="O50" s="16">
        <f t="shared" si="24"/>
        <v>6.3717309247999995E-2</v>
      </c>
      <c r="P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0</v>
      </c>
      <c r="Q50" s="16">
        <f t="shared" si="25"/>
        <v>0</v>
      </c>
      <c r="R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0</v>
      </c>
      <c r="S50" s="16">
        <f t="shared" si="26"/>
        <v>0</v>
      </c>
      <c r="T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0</v>
      </c>
      <c r="U50" s="16">
        <f t="shared" si="27"/>
        <v>0</v>
      </c>
      <c r="V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0</v>
      </c>
      <c r="W50" s="16">
        <f t="shared" si="28"/>
        <v>0</v>
      </c>
      <c r="X50" s="16">
        <f>IF(
                        C50="INSUMO",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A50&amp;B50,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A50&amp;B50,AG:AG,
                                                    0)
                                            ),
                                            "Não encontrado")
                                    )</f>
        <v>1.9023475999999999</v>
      </c>
      <c r="Y50" s="16">
        <f t="shared" si="29"/>
        <v>3.8046952000000002E-2</v>
      </c>
      <c r="Z50" s="16">
        <f>IF(
                            C50="INSUMO",
                            IFERROR(
                                INDEX(
                                    Insumos!F:F,
                                    MATCH(
                                        A50&amp;B50,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A50&amp;B50,AG:AG,
                                        0)
                                ),
                                "Não encontrado")
                        )</f>
        <v>80.693613598639999</v>
      </c>
      <c r="AA50" s="16">
        <f t="shared" si="30"/>
        <v>1.6138722719728</v>
      </c>
      <c r="AB50" s="39"/>
      <c r="AC50" s="39"/>
      <c r="AD50" s="52" t="s">
        <v>62</v>
      </c>
      <c r="AE50" s="65"/>
      <c r="AF50" s="65"/>
    </row>
    <row r="51" spans="1:33" ht="25.5" x14ac:dyDescent="0.2">
      <c r="A51" s="54" t="s">
        <v>150</v>
      </c>
      <c r="B51" s="55" t="s">
        <v>65</v>
      </c>
      <c r="C51" s="66" t="s">
        <v>45</v>
      </c>
      <c r="D51" s="56" t="s">
        <v>110</v>
      </c>
      <c r="E51" s="56" t="s">
        <v>151</v>
      </c>
      <c r="F51" s="14" t="s">
        <v>77</v>
      </c>
      <c r="G51" s="14">
        <v>0.15</v>
      </c>
      <c r="H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23.490788999999996</v>
      </c>
      <c r="I51" s="17">
        <f t="shared" si="21"/>
        <v>3.5236183499999991</v>
      </c>
      <c r="J51" s="17">
        <f t="shared" si="22"/>
        <v>149.76672211088004</v>
      </c>
      <c r="K51" s="17">
        <f t="shared" si="22"/>
        <v>22.465008316632005</v>
      </c>
      <c r="L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138.84190466208003</v>
      </c>
      <c r="M51" s="17">
        <f t="shared" si="23"/>
        <v>20.826285699312002</v>
      </c>
      <c r="N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6.8403430487999994</v>
      </c>
      <c r="O51" s="17">
        <f t="shared" si="24"/>
        <v>1.0260514573199999</v>
      </c>
      <c r="P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0</v>
      </c>
      <c r="Q51" s="17">
        <f t="shared" si="25"/>
        <v>0</v>
      </c>
      <c r="R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0</v>
      </c>
      <c r="S51" s="17">
        <f t="shared" si="26"/>
        <v>0</v>
      </c>
      <c r="T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0</v>
      </c>
      <c r="U51" s="17">
        <f t="shared" si="27"/>
        <v>0</v>
      </c>
      <c r="V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0</v>
      </c>
      <c r="W51" s="17">
        <f t="shared" si="28"/>
        <v>0</v>
      </c>
      <c r="X51" s="17">
        <f>IF(
                        C51="INSUMO",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A51&amp;B51,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A51&amp;B51,AG:AG,
                                                    0)
                                            ),
                                            "Não encontrado")
                                    )</f>
        <v>4.0844743999999995</v>
      </c>
      <c r="Y51" s="17">
        <f t="shared" si="29"/>
        <v>0.61267115999999988</v>
      </c>
      <c r="Z51" s="17">
        <f>IF(
                            C51="INSUMO",
                            IFERROR(
                                INDEX(
                                    Insumos!F:F,
                                    MATCH(
                                        A51&amp;B51,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A51&amp;B51,AG:AG,
                                        0)
                                ),
                                "Não encontrado")
                        )</f>
        <v>173.25751111087999</v>
      </c>
      <c r="AA51" s="17">
        <f t="shared" si="30"/>
        <v>25.988626666631998</v>
      </c>
      <c r="AB51" s="40"/>
      <c r="AC51" s="40"/>
      <c r="AD51" s="56" t="s">
        <v>62</v>
      </c>
      <c r="AE51" s="67"/>
      <c r="AF51" s="67"/>
    </row>
    <row r="52" spans="1:33" ht="25.5" x14ac:dyDescent="0.2">
      <c r="A52" s="49" t="s">
        <v>169</v>
      </c>
      <c r="B52" s="50" t="s">
        <v>65</v>
      </c>
      <c r="C52" s="64" t="s">
        <v>45</v>
      </c>
      <c r="D52" s="52" t="s">
        <v>110</v>
      </c>
      <c r="E52" s="52" t="s">
        <v>170</v>
      </c>
      <c r="F52" s="13" t="s">
        <v>68</v>
      </c>
      <c r="G52" s="13">
        <v>0.1</v>
      </c>
      <c r="H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0.63938899999999999</v>
      </c>
      <c r="I52" s="16">
        <f t="shared" si="21"/>
        <v>6.3938900000000007E-2</v>
      </c>
      <c r="J52" s="16">
        <f t="shared" si="22"/>
        <v>3.2864162462399999</v>
      </c>
      <c r="K52" s="16">
        <f t="shared" si="22"/>
        <v>0.32864162462400004</v>
      </c>
      <c r="L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3.2864162462399999</v>
      </c>
      <c r="M52" s="16">
        <f t="shared" si="23"/>
        <v>0.32864162462400004</v>
      </c>
      <c r="N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O52" s="16">
        <f t="shared" si="24"/>
        <v>0</v>
      </c>
      <c r="P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Q52" s="16">
        <f t="shared" si="25"/>
        <v>0</v>
      </c>
      <c r="R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S52" s="16">
        <f t="shared" si="26"/>
        <v>0</v>
      </c>
      <c r="T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U52" s="16">
        <f t="shared" si="27"/>
        <v>0</v>
      </c>
      <c r="V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W52" s="16">
        <f t="shared" si="28"/>
        <v>0</v>
      </c>
      <c r="X52" s="16">
        <f>IF(
                        C52="INSUMO",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A52&amp;B52,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A52&amp;B52,AG:AG,
                                                    0)
                                            ),
                                            "Não encontrado")
                                    )</f>
        <v>0</v>
      </c>
      <c r="Y52" s="16">
        <f t="shared" si="29"/>
        <v>0</v>
      </c>
      <c r="Z52" s="16">
        <f>IF(
                            C52="INSUMO",
                            IFERROR(
                                INDEX(
                                    Insumos!F:F,
                                    MATCH(
                                        A52&amp;B52,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A52&amp;B52,AG:AG,
                                        0)
                                ),
                                "Não encontrado")
                        )</f>
        <v>3.9258052462399999</v>
      </c>
      <c r="AA52" s="16">
        <f t="shared" si="30"/>
        <v>0.392580524624</v>
      </c>
      <c r="AB52" s="39"/>
      <c r="AC52" s="39"/>
      <c r="AD52" s="52" t="s">
        <v>62</v>
      </c>
      <c r="AE52" s="65"/>
      <c r="AF52" s="65"/>
    </row>
    <row r="53" spans="1:33" ht="25.5" x14ac:dyDescent="0.2">
      <c r="A53" s="54" t="s">
        <v>171</v>
      </c>
      <c r="B53" s="55" t="s">
        <v>65</v>
      </c>
      <c r="C53" s="66" t="s">
        <v>45</v>
      </c>
      <c r="D53" s="56" t="s">
        <v>110</v>
      </c>
      <c r="E53" s="56" t="s">
        <v>172</v>
      </c>
      <c r="F53" s="14" t="s">
        <v>126</v>
      </c>
      <c r="G53" s="14">
        <v>0.03</v>
      </c>
      <c r="H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4.22</v>
      </c>
      <c r="I53" s="17">
        <f t="shared" si="21"/>
        <v>0.12659999999999999</v>
      </c>
      <c r="J53" s="17">
        <f t="shared" si="22"/>
        <v>27.7465422</v>
      </c>
      <c r="K53" s="17">
        <f t="shared" si="22"/>
        <v>0.83239626599999994</v>
      </c>
      <c r="L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27.7465422</v>
      </c>
      <c r="M53" s="17">
        <f t="shared" si="23"/>
        <v>0.83239626599999994</v>
      </c>
      <c r="N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O53" s="17">
        <f t="shared" si="24"/>
        <v>0</v>
      </c>
      <c r="P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Q53" s="17">
        <f t="shared" si="25"/>
        <v>0</v>
      </c>
      <c r="R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S53" s="17">
        <f t="shared" si="26"/>
        <v>0</v>
      </c>
      <c r="T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U53" s="17">
        <f t="shared" si="27"/>
        <v>0</v>
      </c>
      <c r="V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W53" s="17">
        <f t="shared" si="28"/>
        <v>0</v>
      </c>
      <c r="X53" s="17">
        <f>IF(
                        C53="INSUMO",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A53&amp;B53,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A53&amp;B53,AG:AG,
                                                    0)
                                            ),
                                            "Não encontrado")
                                    )</f>
        <v>0</v>
      </c>
      <c r="Y53" s="17">
        <f t="shared" si="29"/>
        <v>0</v>
      </c>
      <c r="Z53" s="17">
        <f>IF(
                            C53="INSUMO",
                            IFERROR(
                                INDEX(
                                    Insumos!F:F,
                                    MATCH(
                                        A53&amp;B53,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A53&amp;B53,AG:AG,
                                        0)
                                ),
                                "Não encontrado")
                        )</f>
        <v>31.966542199999999</v>
      </c>
      <c r="AA53" s="17">
        <f t="shared" si="30"/>
        <v>0.95899626599999999</v>
      </c>
      <c r="AB53" s="40"/>
      <c r="AC53" s="40"/>
      <c r="AD53" s="56" t="s">
        <v>62</v>
      </c>
      <c r="AE53" s="67"/>
      <c r="AF53" s="67"/>
    </row>
    <row r="54" spans="1:33" ht="25.5" x14ac:dyDescent="0.2">
      <c r="A54" s="49" t="s">
        <v>130</v>
      </c>
      <c r="B54" s="50" t="s">
        <v>65</v>
      </c>
      <c r="C54" s="64" t="s">
        <v>45</v>
      </c>
      <c r="D54" s="52" t="s">
        <v>110</v>
      </c>
      <c r="E54" s="52" t="s">
        <v>131</v>
      </c>
      <c r="F54" s="13" t="s">
        <v>126</v>
      </c>
      <c r="G54" s="13">
        <v>0.15</v>
      </c>
      <c r="H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4.13</v>
      </c>
      <c r="I54" s="16">
        <f t="shared" si="21"/>
        <v>0.61949999999999994</v>
      </c>
      <c r="J54" s="16">
        <f t="shared" si="22"/>
        <v>18.402024000000001</v>
      </c>
      <c r="K54" s="16">
        <f t="shared" si="22"/>
        <v>2.7603035999999999</v>
      </c>
      <c r="L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18.402024000000001</v>
      </c>
      <c r="M54" s="16">
        <f t="shared" si="23"/>
        <v>2.7603035999999999</v>
      </c>
      <c r="N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O54" s="16">
        <f t="shared" si="24"/>
        <v>0</v>
      </c>
      <c r="P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Q54" s="16">
        <f t="shared" si="25"/>
        <v>0</v>
      </c>
      <c r="R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S54" s="16">
        <f t="shared" si="26"/>
        <v>0</v>
      </c>
      <c r="T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U54" s="16">
        <f t="shared" si="27"/>
        <v>0</v>
      </c>
      <c r="V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W54" s="16">
        <f t="shared" si="28"/>
        <v>0</v>
      </c>
      <c r="X54" s="16">
        <f>IF(
                        C54="INSUMO",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A54&amp;B54,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A54&amp;B54,AG:AG,
                                                    0)
                                            ),
                                            "Não encontrado")
                                    )</f>
        <v>0</v>
      </c>
      <c r="Y54" s="16">
        <f t="shared" si="29"/>
        <v>0</v>
      </c>
      <c r="Z54" s="16">
        <f>IF(
                            C54="INSUMO",
                            IFERROR(
                                INDEX(
                                    Insumos!F:F,
                                    MATCH(
                                        A54&amp;B54,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A54&amp;B54,AG:AG,
                                        0)
                                ),
                                "Não encontrado")
                        )</f>
        <v>22.532024</v>
      </c>
      <c r="AA54" s="16">
        <f t="shared" si="30"/>
        <v>3.3798035999999998</v>
      </c>
      <c r="AB54" s="39"/>
      <c r="AC54" s="39"/>
      <c r="AD54" s="52" t="s">
        <v>62</v>
      </c>
      <c r="AE54" s="65"/>
      <c r="AF54" s="65"/>
    </row>
    <row r="55" spans="1:33" ht="25.5" x14ac:dyDescent="0.2">
      <c r="A55" s="58" t="s">
        <v>82</v>
      </c>
      <c r="B55" s="59" t="s">
        <v>65</v>
      </c>
      <c r="C55" s="60" t="s">
        <v>62</v>
      </c>
      <c r="D55" s="61" t="s">
        <v>110</v>
      </c>
      <c r="E55" s="61" t="s">
        <v>83</v>
      </c>
      <c r="F55" s="62" t="s">
        <v>77</v>
      </c>
      <c r="G55" s="18"/>
      <c r="H55" s="19"/>
      <c r="I55" s="19">
        <f>SUM(I56:I61)</f>
        <v>25.459756000000002</v>
      </c>
      <c r="J55" s="19"/>
      <c r="K55" s="19">
        <f>SUM(K56:K61)</f>
        <v>81.955933263856011</v>
      </c>
      <c r="L55" s="19"/>
      <c r="M55" s="19">
        <f>SUM(M56:M61)</f>
        <v>48.624077329200006</v>
      </c>
      <c r="N55" s="19"/>
      <c r="O55" s="19">
        <f>SUM(O56:O61)</f>
        <v>33.331855934656005</v>
      </c>
      <c r="P55" s="19"/>
      <c r="Q55" s="19">
        <f>SUM(Q56:Q61)</f>
        <v>0</v>
      </c>
      <c r="R55" s="19"/>
      <c r="S55" s="19">
        <f>SUM(S56:S61)</f>
        <v>0</v>
      </c>
      <c r="T55" s="19"/>
      <c r="U55" s="19">
        <f>SUM(U56:U61)</f>
        <v>0</v>
      </c>
      <c r="V55" s="19"/>
      <c r="W55" s="19">
        <f>SUM(W56:W61)</f>
        <v>0</v>
      </c>
      <c r="X55" s="19"/>
      <c r="Y55" s="19">
        <f>SUM(Y56:Y61)</f>
        <v>0</v>
      </c>
      <c r="Z55" s="19"/>
      <c r="AA55" s="19">
        <f>SUM(AA56:AA61)</f>
        <v>107.415689263856</v>
      </c>
      <c r="AB55" s="38" t="s">
        <v>62</v>
      </c>
      <c r="AC55" s="38"/>
      <c r="AD55" s="61" t="s">
        <v>62</v>
      </c>
      <c r="AE55" s="63" t="s">
        <v>62</v>
      </c>
      <c r="AF55" s="63" t="s">
        <v>124</v>
      </c>
      <c r="AG55" t="str">
        <f>A55&amp;B55&amp;C55</f>
        <v>104790SINAPI</v>
      </c>
    </row>
    <row r="56" spans="1:33" ht="38.25" x14ac:dyDescent="0.2">
      <c r="A56" s="54" t="s">
        <v>173</v>
      </c>
      <c r="B56" s="55" t="s">
        <v>65</v>
      </c>
      <c r="C56" s="66" t="s">
        <v>45</v>
      </c>
      <c r="D56" s="56" t="s">
        <v>110</v>
      </c>
      <c r="E56" s="56" t="s">
        <v>174</v>
      </c>
      <c r="F56" s="14" t="s">
        <v>175</v>
      </c>
      <c r="G56" s="14">
        <v>0.86950000000000005</v>
      </c>
      <c r="H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I56" s="17">
        <f t="shared" ref="I56:I61" si="31">H56*G56/1</f>
        <v>0</v>
      </c>
      <c r="J56" s="17">
        <f t="shared" ref="J56:K61" si="32">T56 + N56 + L56 + X56 + R56 + P56 + V56</f>
        <v>8.9130599999999998</v>
      </c>
      <c r="K56" s="17">
        <f t="shared" si="32"/>
        <v>7.7499056700000004</v>
      </c>
      <c r="L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M56" s="17">
        <f t="shared" ref="M56:M61" si="33">L56*G56/1</f>
        <v>0</v>
      </c>
      <c r="N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8.9130599999999998</v>
      </c>
      <c r="O56" s="17">
        <f t="shared" ref="O56:O61" si="34">N56*G56/1</f>
        <v>7.7499056700000004</v>
      </c>
      <c r="P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Q56" s="17">
        <f t="shared" ref="Q56:Q61" si="35">P56*G56/1</f>
        <v>0</v>
      </c>
      <c r="R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S56" s="17">
        <f t="shared" ref="S56:S61" si="36">R56*G56/1</f>
        <v>0</v>
      </c>
      <c r="T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U56" s="17">
        <f t="shared" ref="U56:U61" si="37">T56*G56/1</f>
        <v>0</v>
      </c>
      <c r="V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W56" s="17">
        <f t="shared" ref="W56:W61" si="38">V56*G56/1</f>
        <v>0</v>
      </c>
      <c r="X56" s="17">
        <f>IF(
                        C56="INSUMO",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A56&amp;B56,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A56&amp;B56,AG:AG,
                                                    0)
                                            ),
                                            "Não encontrado")
                                    )</f>
        <v>0</v>
      </c>
      <c r="Y56" s="17">
        <f t="shared" ref="Y56:Y61" si="39">X56*G56/1</f>
        <v>0</v>
      </c>
      <c r="Z56" s="17">
        <f>IF(
                            C56="INSUMO",
                            IFERROR(
                                INDEX(
                                    Insumos!F:F,
                                    MATCH(
                                        A56&amp;B56,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A56&amp;B56,AG:AG,
                                        0)
                                ),
                                "Não encontrado")
                        )</f>
        <v>8.9130599999999998</v>
      </c>
      <c r="AA56" s="17">
        <f t="shared" ref="AA56:AA61" si="40">G56*Z56</f>
        <v>7.7499056700000004</v>
      </c>
      <c r="AB56" s="40"/>
      <c r="AC56" s="40"/>
      <c r="AD56" s="56" t="s">
        <v>62</v>
      </c>
      <c r="AE56" s="67"/>
      <c r="AF56" s="67"/>
    </row>
    <row r="57" spans="1:33" ht="38.25" x14ac:dyDescent="0.2">
      <c r="A57" s="49" t="s">
        <v>176</v>
      </c>
      <c r="B57" s="50" t="s">
        <v>65</v>
      </c>
      <c r="C57" s="64" t="s">
        <v>45</v>
      </c>
      <c r="D57" s="52" t="s">
        <v>110</v>
      </c>
      <c r="E57" s="52" t="s">
        <v>177</v>
      </c>
      <c r="F57" s="13" t="s">
        <v>178</v>
      </c>
      <c r="G57" s="13">
        <v>1.137</v>
      </c>
      <c r="H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15.149999999999999</v>
      </c>
      <c r="I57" s="16">
        <f t="shared" si="31"/>
        <v>17.225549999999998</v>
      </c>
      <c r="J57" s="16">
        <f t="shared" si="32"/>
        <v>17.707455</v>
      </c>
      <c r="K57" s="16">
        <f t="shared" si="32"/>
        <v>20.133376335000001</v>
      </c>
      <c r="L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M57" s="16">
        <f t="shared" si="33"/>
        <v>0</v>
      </c>
      <c r="N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17.707455</v>
      </c>
      <c r="O57" s="16">
        <f t="shared" si="34"/>
        <v>20.133376335000001</v>
      </c>
      <c r="P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Q57" s="16">
        <f t="shared" si="35"/>
        <v>0</v>
      </c>
      <c r="R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S57" s="16">
        <f t="shared" si="36"/>
        <v>0</v>
      </c>
      <c r="T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U57" s="16">
        <f t="shared" si="37"/>
        <v>0</v>
      </c>
      <c r="V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W57" s="16">
        <f t="shared" si="38"/>
        <v>0</v>
      </c>
      <c r="X57" s="16">
        <f>IF(
                        C57="INSUMO",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A57&amp;B57,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A57&amp;B57,AG:AG,
                                                    0)
                                            ),
                                            "Não encontrado")
                                    )</f>
        <v>0</v>
      </c>
      <c r="Y57" s="16">
        <f t="shared" si="39"/>
        <v>0</v>
      </c>
      <c r="Z57" s="16">
        <f>IF(
                            C57="INSUMO",
                            IFERROR(
                                INDEX(
                                    Insumos!F:F,
                                    MATCH(
                                        A57&amp;B57,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A57&amp;B57,AG:AG,
                                        0)
                                ),
                                "Não encontrado")
                        )</f>
        <v>32.857455000000002</v>
      </c>
      <c r="AA57" s="16">
        <f t="shared" si="40"/>
        <v>37.358926335</v>
      </c>
      <c r="AB57" s="39"/>
      <c r="AC57" s="39"/>
      <c r="AD57" s="52" t="s">
        <v>62</v>
      </c>
      <c r="AE57" s="65"/>
      <c r="AF57" s="65"/>
    </row>
    <row r="58" spans="1:33" ht="25.5" x14ac:dyDescent="0.2">
      <c r="A58" s="54" t="s">
        <v>130</v>
      </c>
      <c r="B58" s="55" t="s">
        <v>65</v>
      </c>
      <c r="C58" s="66" t="s">
        <v>45</v>
      </c>
      <c r="D58" s="56" t="s">
        <v>110</v>
      </c>
      <c r="E58" s="56" t="s">
        <v>131</v>
      </c>
      <c r="F58" s="14" t="s">
        <v>126</v>
      </c>
      <c r="G58" s="14">
        <v>0.44790000000000002</v>
      </c>
      <c r="H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4.13</v>
      </c>
      <c r="I58" s="17">
        <f t="shared" si="31"/>
        <v>1.8498270000000001</v>
      </c>
      <c r="J58" s="17">
        <f t="shared" si="32"/>
        <v>18.402024000000001</v>
      </c>
      <c r="K58" s="17">
        <f t="shared" si="32"/>
        <v>8.2422665496</v>
      </c>
      <c r="L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18.402024000000001</v>
      </c>
      <c r="M58" s="17">
        <f t="shared" si="33"/>
        <v>8.2422665496</v>
      </c>
      <c r="N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O58" s="17">
        <f t="shared" si="34"/>
        <v>0</v>
      </c>
      <c r="P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Q58" s="17">
        <f t="shared" si="35"/>
        <v>0</v>
      </c>
      <c r="R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S58" s="17">
        <f t="shared" si="36"/>
        <v>0</v>
      </c>
      <c r="T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U58" s="17">
        <f t="shared" si="37"/>
        <v>0</v>
      </c>
      <c r="V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W58" s="17">
        <f t="shared" si="38"/>
        <v>0</v>
      </c>
      <c r="X58" s="17">
        <f>IF(
                        C58="INSUMO",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A58&amp;B58,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A58&amp;B58,AG:AG,
                                                    0)
                                            ),
                                            "Não encontrado")
                                    )</f>
        <v>0</v>
      </c>
      <c r="Y58" s="17">
        <f t="shared" si="39"/>
        <v>0</v>
      </c>
      <c r="Z58" s="17">
        <f>IF(
                            C58="INSUMO",
                            IFERROR(
                                INDEX(
                                    Insumos!F:F,
                                    MATCH(
                                        A58&amp;B58,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A58&amp;B58,AG:AG,
                                        0)
                                ),
                                "Não encontrado")
                        )</f>
        <v>22.532024</v>
      </c>
      <c r="AA58" s="17">
        <f t="shared" si="40"/>
        <v>10.092093549600001</v>
      </c>
      <c r="AB58" s="40"/>
      <c r="AC58" s="40"/>
      <c r="AD58" s="56" t="s">
        <v>62</v>
      </c>
      <c r="AE58" s="67"/>
      <c r="AF58" s="67"/>
    </row>
    <row r="59" spans="1:33" ht="25.5" x14ac:dyDescent="0.2">
      <c r="A59" s="49" t="s">
        <v>179</v>
      </c>
      <c r="B59" s="50" t="s">
        <v>65</v>
      </c>
      <c r="C59" s="64" t="s">
        <v>45</v>
      </c>
      <c r="D59" s="52" t="s">
        <v>110</v>
      </c>
      <c r="E59" s="52" t="s">
        <v>180</v>
      </c>
      <c r="F59" s="13" t="s">
        <v>126</v>
      </c>
      <c r="G59" s="13">
        <v>7.22E-2</v>
      </c>
      <c r="H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4.22</v>
      </c>
      <c r="I59" s="16">
        <f t="shared" si="31"/>
        <v>0.30468400000000001</v>
      </c>
      <c r="J59" s="16">
        <f t="shared" si="32"/>
        <v>28.011516</v>
      </c>
      <c r="K59" s="16">
        <f t="shared" si="32"/>
        <v>2.0224314552</v>
      </c>
      <c r="L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28.011516</v>
      </c>
      <c r="M59" s="16">
        <f t="shared" si="33"/>
        <v>2.0224314552</v>
      </c>
      <c r="N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O59" s="16">
        <f t="shared" si="34"/>
        <v>0</v>
      </c>
      <c r="P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Q59" s="16">
        <f t="shared" si="35"/>
        <v>0</v>
      </c>
      <c r="R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S59" s="16">
        <f t="shared" si="36"/>
        <v>0</v>
      </c>
      <c r="T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U59" s="16">
        <f t="shared" si="37"/>
        <v>0</v>
      </c>
      <c r="V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W59" s="16">
        <f t="shared" si="38"/>
        <v>0</v>
      </c>
      <c r="X59" s="16">
        <f>IF(
                        C59="INSUMO",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A59&amp;B59,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A59&amp;B59,AG:AG,
                                                    0)
                                            ),
                                            "Não encontrado")
                                    )</f>
        <v>0</v>
      </c>
      <c r="Y59" s="16">
        <f t="shared" si="39"/>
        <v>0</v>
      </c>
      <c r="Z59" s="16">
        <f>IF(
                            C59="INSUMO",
                            IFERROR(
                                INDEX(
                                    Insumos!F:F,
                                    MATCH(
                                        A59&amp;B59,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A59&amp;B59,AG:AG,
                                        0)
                                ),
                                "Não encontrado")
                        )</f>
        <v>32.231515999999999</v>
      </c>
      <c r="AA59" s="16">
        <f t="shared" si="40"/>
        <v>2.3271154552</v>
      </c>
      <c r="AB59" s="39"/>
      <c r="AC59" s="39"/>
      <c r="AD59" s="52" t="s">
        <v>62</v>
      </c>
      <c r="AE59" s="65"/>
      <c r="AF59" s="65"/>
    </row>
    <row r="60" spans="1:33" ht="25.5" x14ac:dyDescent="0.2">
      <c r="A60" s="54" t="s">
        <v>181</v>
      </c>
      <c r="B60" s="55" t="s">
        <v>65</v>
      </c>
      <c r="C60" s="66" t="s">
        <v>45</v>
      </c>
      <c r="D60" s="56" t="s">
        <v>110</v>
      </c>
      <c r="E60" s="56" t="s">
        <v>182</v>
      </c>
      <c r="F60" s="14" t="s">
        <v>175</v>
      </c>
      <c r="G60" s="14">
        <v>0.86950000000000005</v>
      </c>
      <c r="H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3.03</v>
      </c>
      <c r="I60" s="17">
        <f t="shared" si="31"/>
        <v>2.634585</v>
      </c>
      <c r="J60" s="17">
        <f t="shared" si="32"/>
        <v>20.841345424</v>
      </c>
      <c r="K60" s="17">
        <f t="shared" si="32"/>
        <v>18.121549846168005</v>
      </c>
      <c r="L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19.117557600000001</v>
      </c>
      <c r="M60" s="17">
        <f t="shared" si="33"/>
        <v>16.622716333200003</v>
      </c>
      <c r="N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1.723787824</v>
      </c>
      <c r="O60" s="17">
        <f t="shared" si="34"/>
        <v>1.4988335129680002</v>
      </c>
      <c r="P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0</v>
      </c>
      <c r="Q60" s="17">
        <f t="shared" si="35"/>
        <v>0</v>
      </c>
      <c r="R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0</v>
      </c>
      <c r="S60" s="17">
        <f t="shared" si="36"/>
        <v>0</v>
      </c>
      <c r="T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0</v>
      </c>
      <c r="U60" s="17">
        <f t="shared" si="37"/>
        <v>0</v>
      </c>
      <c r="V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0</v>
      </c>
      <c r="W60" s="17">
        <f t="shared" si="38"/>
        <v>0</v>
      </c>
      <c r="X60" s="17">
        <f>IF(
                        C60="INSUMO",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A60&amp;B60,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A60&amp;B60,AG:AG,
                                                    0)
                                            ),
                                            "Não encontrado")
                                    )</f>
        <v>0</v>
      </c>
      <c r="Y60" s="17">
        <f t="shared" si="39"/>
        <v>0</v>
      </c>
      <c r="Z60" s="17">
        <f>IF(
                            C60="INSUMO",
                            IFERROR(
                                INDEX(
                                    Insumos!F:F,
                                    MATCH(
                                        A60&amp;B60,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A60&amp;B60,AG:AG,
                                        0)
                                ),
                                "Não encontrado")
                        )</f>
        <v>23.871345423999998</v>
      </c>
      <c r="AA60" s="17">
        <f t="shared" si="40"/>
        <v>20.756134846167999</v>
      </c>
      <c r="AB60" s="40"/>
      <c r="AC60" s="40"/>
      <c r="AD60" s="56" t="s">
        <v>62</v>
      </c>
      <c r="AE60" s="67"/>
      <c r="AF60" s="67"/>
    </row>
    <row r="61" spans="1:33" ht="25.5" x14ac:dyDescent="0.2">
      <c r="A61" s="49" t="s">
        <v>183</v>
      </c>
      <c r="B61" s="50" t="s">
        <v>65</v>
      </c>
      <c r="C61" s="64" t="s">
        <v>45</v>
      </c>
      <c r="D61" s="52" t="s">
        <v>110</v>
      </c>
      <c r="E61" s="52" t="s">
        <v>184</v>
      </c>
      <c r="F61" s="13" t="s">
        <v>178</v>
      </c>
      <c r="G61" s="13">
        <v>1.137</v>
      </c>
      <c r="H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3.03</v>
      </c>
      <c r="I61" s="16">
        <f t="shared" si="31"/>
        <v>3.4451099999999997</v>
      </c>
      <c r="J61" s="16">
        <f t="shared" si="32"/>
        <v>22.591383824000001</v>
      </c>
      <c r="K61" s="16">
        <f t="shared" si="32"/>
        <v>25.686403407888005</v>
      </c>
      <c r="L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19.117557600000001</v>
      </c>
      <c r="M61" s="16">
        <f t="shared" si="33"/>
        <v>21.736662991200003</v>
      </c>
      <c r="N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3.4738262240000002</v>
      </c>
      <c r="O61" s="16">
        <f t="shared" si="34"/>
        <v>3.9497404166880004</v>
      </c>
      <c r="P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0</v>
      </c>
      <c r="Q61" s="16">
        <f t="shared" si="35"/>
        <v>0</v>
      </c>
      <c r="R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0</v>
      </c>
      <c r="S61" s="16">
        <f t="shared" si="36"/>
        <v>0</v>
      </c>
      <c r="T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0</v>
      </c>
      <c r="U61" s="16">
        <f t="shared" si="37"/>
        <v>0</v>
      </c>
      <c r="V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0</v>
      </c>
      <c r="W61" s="16">
        <f t="shared" si="38"/>
        <v>0</v>
      </c>
      <c r="X61" s="16">
        <f>IF(
                        C61="INSUMO",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A61&amp;B61,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A61&amp;B61,AG:AG,
                                                    0)
                                            ),
                                            "Não encontrado")
                                    )</f>
        <v>0</v>
      </c>
      <c r="Y61" s="16">
        <f t="shared" si="39"/>
        <v>0</v>
      </c>
      <c r="Z61" s="16">
        <f>IF(
                            C61="INSUMO",
                            IFERROR(
                                INDEX(
                                    Insumos!F:F,
                                    MATCH(
                                        A61&amp;B61,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A61&amp;B61,AG:AG,
                                        0)
                                ),
                                "Não encontrado")
                        )</f>
        <v>25.621383823999999</v>
      </c>
      <c r="AA61" s="16">
        <f t="shared" si="40"/>
        <v>29.131513407887997</v>
      </c>
      <c r="AB61" s="39"/>
      <c r="AC61" s="39"/>
      <c r="AD61" s="52" t="s">
        <v>62</v>
      </c>
      <c r="AE61" s="65"/>
      <c r="AF61" s="65"/>
    </row>
    <row r="62" spans="1:33" ht="38.25" x14ac:dyDescent="0.2">
      <c r="A62" s="58" t="s">
        <v>86</v>
      </c>
      <c r="B62" s="59" t="s">
        <v>65</v>
      </c>
      <c r="C62" s="60" t="s">
        <v>62</v>
      </c>
      <c r="D62" s="61" t="s">
        <v>110</v>
      </c>
      <c r="E62" s="61" t="s">
        <v>87</v>
      </c>
      <c r="F62" s="62" t="s">
        <v>77</v>
      </c>
      <c r="G62" s="18"/>
      <c r="H62" s="19"/>
      <c r="I62" s="19">
        <f>SUM(I63:I66)</f>
        <v>3.5441970600000001</v>
      </c>
      <c r="J62" s="19"/>
      <c r="K62" s="19">
        <f>SUM(K63:K66)</f>
        <v>5.9461346656203995</v>
      </c>
      <c r="L62" s="19"/>
      <c r="M62" s="19">
        <f>SUM(M63:M66)</f>
        <v>1.6296191287199997</v>
      </c>
      <c r="N62" s="19"/>
      <c r="O62" s="19">
        <f>SUM(O63:O66)</f>
        <v>4.3165155369003996</v>
      </c>
      <c r="P62" s="19"/>
      <c r="Q62" s="19">
        <f>SUM(Q63:Q66)</f>
        <v>0</v>
      </c>
      <c r="R62" s="19"/>
      <c r="S62" s="19">
        <f>SUM(S63:S66)</f>
        <v>0</v>
      </c>
      <c r="T62" s="19"/>
      <c r="U62" s="19">
        <f>SUM(U63:U66)</f>
        <v>0</v>
      </c>
      <c r="V62" s="19"/>
      <c r="W62" s="19">
        <f>SUM(W63:W66)</f>
        <v>0</v>
      </c>
      <c r="X62" s="19"/>
      <c r="Y62" s="19">
        <f>SUM(Y63:Y66)</f>
        <v>0</v>
      </c>
      <c r="Z62" s="19"/>
      <c r="AA62" s="19">
        <f>SUM(AA63:AA66)</f>
        <v>9.4903317256204005</v>
      </c>
      <c r="AB62" s="38" t="s">
        <v>62</v>
      </c>
      <c r="AC62" s="38"/>
      <c r="AD62" s="61" t="s">
        <v>62</v>
      </c>
      <c r="AE62" s="63" t="s">
        <v>62</v>
      </c>
      <c r="AF62" s="63" t="s">
        <v>185</v>
      </c>
      <c r="AG62" t="str">
        <f>A62&amp;B62&amp;C62</f>
        <v>100982SINAPI</v>
      </c>
    </row>
    <row r="63" spans="1:33" ht="51" x14ac:dyDescent="0.2">
      <c r="A63" s="54" t="s">
        <v>186</v>
      </c>
      <c r="B63" s="55" t="s">
        <v>65</v>
      </c>
      <c r="C63" s="66" t="s">
        <v>45</v>
      </c>
      <c r="D63" s="56" t="s">
        <v>110</v>
      </c>
      <c r="E63" s="56" t="s">
        <v>187</v>
      </c>
      <c r="F63" s="14" t="s">
        <v>175</v>
      </c>
      <c r="G63" s="14">
        <v>1.38E-2</v>
      </c>
      <c r="H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3.03</v>
      </c>
      <c r="I63" s="17">
        <f>H63*G63/1</f>
        <v>4.1813999999999997E-2</v>
      </c>
      <c r="J63" s="17">
        <f t="shared" ref="J63:K66" si="41">T63 + N63 + L63 + X63 + R63 + P63 + V63</f>
        <v>78.22250932</v>
      </c>
      <c r="K63" s="17">
        <f t="shared" si="41"/>
        <v>1.0794706286159998</v>
      </c>
      <c r="L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34.152958199999993</v>
      </c>
      <c r="M63" s="17">
        <f>L63*G63/1</f>
        <v>0.47131082315999989</v>
      </c>
      <c r="N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44.06955112</v>
      </c>
      <c r="O63" s="17">
        <f>N63*G63/1</f>
        <v>0.60815980545600001</v>
      </c>
      <c r="P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0</v>
      </c>
      <c r="Q63" s="17">
        <f>P63*G63/1</f>
        <v>0</v>
      </c>
      <c r="R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0</v>
      </c>
      <c r="S63" s="17">
        <f>R63*G63/1</f>
        <v>0</v>
      </c>
      <c r="T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0</v>
      </c>
      <c r="U63" s="17">
        <f>T63*G63/1</f>
        <v>0</v>
      </c>
      <c r="V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0</v>
      </c>
      <c r="W63" s="17">
        <f>V63*G63/1</f>
        <v>0</v>
      </c>
      <c r="X63" s="17">
        <f>IF(
                        C63="INSUMO",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A63&amp;B63,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A63&amp;B63,AG:AG,
                                                    0)
                                            ),
                                            "Não encontrado")
                                    )</f>
        <v>0</v>
      </c>
      <c r="Y63" s="17">
        <f>X63*G63/1</f>
        <v>0</v>
      </c>
      <c r="Z63" s="17">
        <f>IF(
                            C63="INSUMO",
                            IFERROR(
                                INDEX(
                                    Insumos!F:F,
                                    MATCH(
                                        A63&amp;B63,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A63&amp;B63,AG:AG,
                                        0)
                                ),
                                "Não encontrado")
                        )</f>
        <v>81.252509320000001</v>
      </c>
      <c r="AA63" s="17">
        <f>G63*Z63</f>
        <v>1.1212846286160001</v>
      </c>
      <c r="AB63" s="40"/>
      <c r="AC63" s="40"/>
      <c r="AD63" s="56" t="s">
        <v>62</v>
      </c>
      <c r="AE63" s="67"/>
      <c r="AF63" s="67"/>
    </row>
    <row r="64" spans="1:33" ht="51" x14ac:dyDescent="0.2">
      <c r="A64" s="49" t="s">
        <v>188</v>
      </c>
      <c r="B64" s="50" t="s">
        <v>65</v>
      </c>
      <c r="C64" s="64" t="s">
        <v>45</v>
      </c>
      <c r="D64" s="52" t="s">
        <v>110</v>
      </c>
      <c r="E64" s="52" t="s">
        <v>189</v>
      </c>
      <c r="F64" s="13" t="s">
        <v>178</v>
      </c>
      <c r="G64" s="13">
        <v>1.9800000000000002E-2</v>
      </c>
      <c r="H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146.65199999999999</v>
      </c>
      <c r="I64" s="16">
        <f>H64*G64/1</f>
        <v>2.9037096</v>
      </c>
      <c r="J64" s="16">
        <f t="shared" si="41"/>
        <v>129.70435877799997</v>
      </c>
      <c r="K64" s="16">
        <f t="shared" si="41"/>
        <v>2.5681463038043999</v>
      </c>
      <c r="L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34.152958199999993</v>
      </c>
      <c r="M64" s="16">
        <f>L64*G64/1</f>
        <v>0.67622857235999989</v>
      </c>
      <c r="N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95.551400577999985</v>
      </c>
      <c r="O64" s="16">
        <f>N64*G64/1</f>
        <v>1.8919177314443998</v>
      </c>
      <c r="P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0</v>
      </c>
      <c r="Q64" s="16">
        <f>P64*G64/1</f>
        <v>0</v>
      </c>
      <c r="R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0</v>
      </c>
      <c r="S64" s="16">
        <f>R64*G64/1</f>
        <v>0</v>
      </c>
      <c r="T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0</v>
      </c>
      <c r="U64" s="16">
        <f>T64*G64/1</f>
        <v>0</v>
      </c>
      <c r="V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0</v>
      </c>
      <c r="W64" s="16">
        <f>V64*G64/1</f>
        <v>0</v>
      </c>
      <c r="X64" s="16">
        <f>IF(
                        C64="INSUMO",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A64&amp;B64,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A64&amp;B64,AG:AG,
                                                    0)
                                            ),
                                            "Não encontrado")
                                    )</f>
        <v>0</v>
      </c>
      <c r="Y64" s="16">
        <f>X64*G64/1</f>
        <v>0</v>
      </c>
      <c r="Z64" s="16">
        <f>IF(
                            C64="INSUMO",
                            IFERROR(
                                INDEX(
                                    Insumos!F:F,
                                    MATCH(
                                        A64&amp;B64,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A64&amp;B64,AG:AG,
                                        0)
                                ),
                                "Não encontrado")
                        )</f>
        <v>276.35635877799996</v>
      </c>
      <c r="AA64" s="16">
        <f>G64*Z64</f>
        <v>5.4718559038043999</v>
      </c>
      <c r="AB64" s="39"/>
      <c r="AC64" s="39"/>
      <c r="AD64" s="52" t="s">
        <v>62</v>
      </c>
      <c r="AE64" s="65"/>
      <c r="AF64" s="65"/>
    </row>
    <row r="65" spans="1:33" ht="25.5" x14ac:dyDescent="0.2">
      <c r="A65" s="54" t="s">
        <v>190</v>
      </c>
      <c r="B65" s="55" t="s">
        <v>65</v>
      </c>
      <c r="C65" s="66" t="s">
        <v>45</v>
      </c>
      <c r="D65" s="56" t="s">
        <v>110</v>
      </c>
      <c r="E65" s="56" t="s">
        <v>191</v>
      </c>
      <c r="F65" s="14" t="s">
        <v>175</v>
      </c>
      <c r="G65" s="14">
        <v>1.0500000000000001E-2</v>
      </c>
      <c r="H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3.03</v>
      </c>
      <c r="I65" s="17">
        <f>H65*G65/1</f>
        <v>3.1815000000000003E-2</v>
      </c>
      <c r="J65" s="17">
        <f t="shared" si="41"/>
        <v>92.90253899999999</v>
      </c>
      <c r="K65" s="17">
        <f t="shared" si="41"/>
        <v>0.97547665949999995</v>
      </c>
      <c r="L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25.642539000000003</v>
      </c>
      <c r="M65" s="17">
        <f>L65*G65/1</f>
        <v>0.26924665950000004</v>
      </c>
      <c r="N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67.259999999999991</v>
      </c>
      <c r="O65" s="17">
        <f>N65*G65/1</f>
        <v>0.70622999999999991</v>
      </c>
      <c r="P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0</v>
      </c>
      <c r="Q65" s="17">
        <f>P65*G65/1</f>
        <v>0</v>
      </c>
      <c r="R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0</v>
      </c>
      <c r="S65" s="17">
        <f>R65*G65/1</f>
        <v>0</v>
      </c>
      <c r="T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0</v>
      </c>
      <c r="U65" s="17">
        <f>T65*G65/1</f>
        <v>0</v>
      </c>
      <c r="V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0</v>
      </c>
      <c r="W65" s="17">
        <f>V65*G65/1</f>
        <v>0</v>
      </c>
      <c r="X65" s="17">
        <f>IF(
                        C65="INSUMO",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A65&amp;B65,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A65&amp;B65,AG:AG,
                                                    0)
                                            ),
                                            "Não encontrado")
                                    )</f>
        <v>0</v>
      </c>
      <c r="Y65" s="17">
        <f>X65*G65/1</f>
        <v>0</v>
      </c>
      <c r="Z65" s="17">
        <f>IF(
                            C65="INSUMO",
                            IFERROR(
                                INDEX(
                                    Insumos!F:F,
                                    MATCH(
                                        A65&amp;B65,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A65&amp;B65,AG:AG,
                                        0)
                                ),
                                "Não encontrado")
                        )</f>
        <v>95.932538999999991</v>
      </c>
      <c r="AA65" s="17">
        <f>G65*Z65</f>
        <v>1.0072916594999999</v>
      </c>
      <c r="AB65" s="40"/>
      <c r="AC65" s="40"/>
      <c r="AD65" s="56" t="s">
        <v>62</v>
      </c>
      <c r="AE65" s="67"/>
      <c r="AF65" s="67"/>
    </row>
    <row r="66" spans="1:33" ht="25.5" x14ac:dyDescent="0.2">
      <c r="A66" s="49" t="s">
        <v>192</v>
      </c>
      <c r="B66" s="50" t="s">
        <v>65</v>
      </c>
      <c r="C66" s="64" t="s">
        <v>45</v>
      </c>
      <c r="D66" s="52" t="s">
        <v>110</v>
      </c>
      <c r="E66" s="52" t="s">
        <v>193</v>
      </c>
      <c r="F66" s="13" t="s">
        <v>178</v>
      </c>
      <c r="G66" s="13">
        <v>8.3000000000000001E-3</v>
      </c>
      <c r="H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68.296199999999999</v>
      </c>
      <c r="I66" s="16">
        <f>H66*G66/1</f>
        <v>0.56685845999999995</v>
      </c>
      <c r="J66" s="16">
        <f t="shared" si="41"/>
        <v>159.40253899999999</v>
      </c>
      <c r="K66" s="16">
        <f t="shared" si="41"/>
        <v>1.3230410736999998</v>
      </c>
      <c r="L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25.642539000000003</v>
      </c>
      <c r="M66" s="16">
        <f>L66*G66/1</f>
        <v>0.21283307370000001</v>
      </c>
      <c r="N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133.76</v>
      </c>
      <c r="O66" s="16">
        <f>N66*G66/1</f>
        <v>1.1102079999999999</v>
      </c>
      <c r="P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0</v>
      </c>
      <c r="Q66" s="16">
        <f>P66*G66/1</f>
        <v>0</v>
      </c>
      <c r="R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0</v>
      </c>
      <c r="S66" s="16">
        <f>R66*G66/1</f>
        <v>0</v>
      </c>
      <c r="T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0</v>
      </c>
      <c r="U66" s="16">
        <f>T66*G66/1</f>
        <v>0</v>
      </c>
      <c r="V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0</v>
      </c>
      <c r="W66" s="16">
        <f>V66*G66/1</f>
        <v>0</v>
      </c>
      <c r="X66" s="16">
        <f>IF(
                        C66="INSUMO",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A66&amp;B66,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A66&amp;B66,AG:AG,
                                                    0)
                                            ),
                                            "Não encontrado")
                                    )</f>
        <v>0</v>
      </c>
      <c r="Y66" s="16">
        <f>X66*G66/1</f>
        <v>0</v>
      </c>
      <c r="Z66" s="16">
        <f>IF(
                            C66="INSUMO",
                            IFERROR(
                                INDEX(
                                    Insumos!F:F,
                                    MATCH(
                                        A66&amp;B66,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A66&amp;B66,AG:AG,
                                        0)
                                ),
                                "Não encontrado")
                        )</f>
        <v>227.69873899999999</v>
      </c>
      <c r="AA66" s="16">
        <f>G66*Z66</f>
        <v>1.8898995337</v>
      </c>
      <c r="AB66" s="39"/>
      <c r="AC66" s="39"/>
      <c r="AD66" s="52" t="s">
        <v>62</v>
      </c>
      <c r="AE66" s="65"/>
      <c r="AF66" s="65"/>
    </row>
    <row r="67" spans="1:33" ht="25.5" x14ac:dyDescent="0.2">
      <c r="A67" s="58" t="s">
        <v>89</v>
      </c>
      <c r="B67" s="59" t="s">
        <v>65</v>
      </c>
      <c r="C67" s="60" t="s">
        <v>62</v>
      </c>
      <c r="D67" s="61" t="s">
        <v>110</v>
      </c>
      <c r="E67" s="61" t="s">
        <v>90</v>
      </c>
      <c r="F67" s="62" t="s">
        <v>91</v>
      </c>
      <c r="G67" s="18"/>
      <c r="H67" s="19"/>
      <c r="I67" s="19">
        <f>SUM(I68:I69)</f>
        <v>1.2281195999999999</v>
      </c>
      <c r="J67" s="19"/>
      <c r="K67" s="19">
        <f>SUM(K68:K69)</f>
        <v>1.3581472114094</v>
      </c>
      <c r="L67" s="19"/>
      <c r="M67" s="19">
        <f>SUM(M68:M69)</f>
        <v>0.40642020257999989</v>
      </c>
      <c r="N67" s="19"/>
      <c r="O67" s="19">
        <f>SUM(O68:O69)</f>
        <v>0.95172700882939987</v>
      </c>
      <c r="P67" s="19"/>
      <c r="Q67" s="19">
        <f>SUM(Q68:Q69)</f>
        <v>0</v>
      </c>
      <c r="R67" s="19"/>
      <c r="S67" s="19">
        <f>SUM(S68:S69)</f>
        <v>0</v>
      </c>
      <c r="T67" s="19"/>
      <c r="U67" s="19">
        <f>SUM(U68:U69)</f>
        <v>0</v>
      </c>
      <c r="V67" s="19"/>
      <c r="W67" s="19">
        <f>SUM(W68:W69)</f>
        <v>0</v>
      </c>
      <c r="X67" s="19"/>
      <c r="Y67" s="19">
        <f>SUM(Y68:Y69)</f>
        <v>0</v>
      </c>
      <c r="Z67" s="19"/>
      <c r="AA67" s="19">
        <f>SUM(AA68:AA69)</f>
        <v>2.5862668114093994</v>
      </c>
      <c r="AB67" s="38" t="s">
        <v>62</v>
      </c>
      <c r="AC67" s="38"/>
      <c r="AD67" s="61" t="s">
        <v>62</v>
      </c>
      <c r="AE67" s="63" t="s">
        <v>62</v>
      </c>
      <c r="AF67" s="63" t="s">
        <v>185</v>
      </c>
      <c r="AG67" t="str">
        <f>A67&amp;B67&amp;C67</f>
        <v>95875SINAPI</v>
      </c>
    </row>
    <row r="68" spans="1:33" ht="51" x14ac:dyDescent="0.2">
      <c r="A68" s="54" t="s">
        <v>186</v>
      </c>
      <c r="B68" s="55" t="s">
        <v>65</v>
      </c>
      <c r="C68" s="66" t="s">
        <v>45</v>
      </c>
      <c r="D68" s="56" t="s">
        <v>110</v>
      </c>
      <c r="E68" s="56" t="s">
        <v>187</v>
      </c>
      <c r="F68" s="14" t="s">
        <v>175</v>
      </c>
      <c r="G68" s="14">
        <v>3.5999999999999999E-3</v>
      </c>
      <c r="H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3.03</v>
      </c>
      <c r="I68" s="17">
        <f>H68*G68/1</f>
        <v>1.0907999999999999E-2</v>
      </c>
      <c r="J68" s="17">
        <f>T68 + N68 + L68 + X68 + R68 + P68 + V68</f>
        <v>78.22250932</v>
      </c>
      <c r="K68" s="17">
        <f>U68 + O68 + M68 + Y68 + S68 + Q68 + W68</f>
        <v>0.28160103355199995</v>
      </c>
      <c r="L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34.152958199999993</v>
      </c>
      <c r="M68" s="17">
        <f>L68*G68/1</f>
        <v>0.12295064951999997</v>
      </c>
      <c r="N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44.06955112</v>
      </c>
      <c r="O68" s="17">
        <f>N68*G68/1</f>
        <v>0.15865038403199999</v>
      </c>
      <c r="P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0</v>
      </c>
      <c r="Q68" s="17">
        <f>P68*G68/1</f>
        <v>0</v>
      </c>
      <c r="R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0</v>
      </c>
      <c r="S68" s="17">
        <f>R68*G68/1</f>
        <v>0</v>
      </c>
      <c r="T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0</v>
      </c>
      <c r="U68" s="17">
        <f>T68*G68/1</f>
        <v>0</v>
      </c>
      <c r="V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0</v>
      </c>
      <c r="W68" s="17">
        <f>V68*G68/1</f>
        <v>0</v>
      </c>
      <c r="X68" s="17">
        <f>IF(
                        C68="INSUMO",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A68&amp;B68,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A68&amp;B68,AG:AG,
                                                    0)
                                            ),
                                            "Não encontrado")
                                    )</f>
        <v>0</v>
      </c>
      <c r="Y68" s="17">
        <f>X68*G68/1</f>
        <v>0</v>
      </c>
      <c r="Z68" s="17">
        <f>IF(
                            C68="INSUMO",
                            IFERROR(
                                INDEX(
                                    Insumos!F:F,
                                    MATCH(
                                        A68&amp;B68,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A68&amp;B68,AG:AG,
                                        0)
                                ),
                                "Não encontrado")
                        )</f>
        <v>81.252509320000001</v>
      </c>
      <c r="AA68" s="17">
        <f>G68*Z68</f>
        <v>0.29250903355199998</v>
      </c>
      <c r="AB68" s="40"/>
      <c r="AC68" s="40"/>
      <c r="AD68" s="56" t="s">
        <v>62</v>
      </c>
      <c r="AE68" s="67"/>
      <c r="AF68" s="67"/>
    </row>
    <row r="69" spans="1:33" ht="51" x14ac:dyDescent="0.2">
      <c r="A69" s="49" t="s">
        <v>188</v>
      </c>
      <c r="B69" s="50" t="s">
        <v>65</v>
      </c>
      <c r="C69" s="64" t="s">
        <v>45</v>
      </c>
      <c r="D69" s="52" t="s">
        <v>110</v>
      </c>
      <c r="E69" s="52" t="s">
        <v>189</v>
      </c>
      <c r="F69" s="13" t="s">
        <v>178</v>
      </c>
      <c r="G69" s="13">
        <v>8.3000000000000001E-3</v>
      </c>
      <c r="H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146.65199999999999</v>
      </c>
      <c r="I69" s="16">
        <f>H69*G69/1</f>
        <v>1.2172115999999999</v>
      </c>
      <c r="J69" s="16">
        <f>T69 + N69 + L69 + X69 + R69 + P69 + V69</f>
        <v>129.70435877799997</v>
      </c>
      <c r="K69" s="16">
        <f>U69 + O69 + M69 + Y69 + S69 + Q69 + W69</f>
        <v>1.0765461778573999</v>
      </c>
      <c r="L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34.152958199999993</v>
      </c>
      <c r="M69" s="16">
        <f>L69*G69/1</f>
        <v>0.28346955305999993</v>
      </c>
      <c r="N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95.551400577999985</v>
      </c>
      <c r="O69" s="16">
        <f>N69*G69/1</f>
        <v>0.79307662479739993</v>
      </c>
      <c r="P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0</v>
      </c>
      <c r="Q69" s="16">
        <f>P69*G69/1</f>
        <v>0</v>
      </c>
      <c r="R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0</v>
      </c>
      <c r="S69" s="16">
        <f>R69*G69/1</f>
        <v>0</v>
      </c>
      <c r="T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0</v>
      </c>
      <c r="U69" s="16">
        <f>T69*G69/1</f>
        <v>0</v>
      </c>
      <c r="V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0</v>
      </c>
      <c r="W69" s="16">
        <f>V69*G69/1</f>
        <v>0</v>
      </c>
      <c r="X69" s="16">
        <f>IF(
                        C69="INSUMO",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A69&amp;B69,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A69&amp;B69,AG:AG,
                                                    0)
                                            ),
                                            "Não encontrado")
                                    )</f>
        <v>0</v>
      </c>
      <c r="Y69" s="16">
        <f>X69*G69/1</f>
        <v>0</v>
      </c>
      <c r="Z69" s="16">
        <f>IF(
                            C69="INSUMO",
                            IFERROR(
                                INDEX(
                                    Insumos!F:F,
                                    MATCH(
                                        A69&amp;B69,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A69&amp;B69,AG:AG,
                                        0)
                                ),
                                "Não encontrado")
                        )</f>
        <v>276.35635877799996</v>
      </c>
      <c r="AA69" s="16">
        <f>G69*Z69</f>
        <v>2.2937577778573996</v>
      </c>
      <c r="AB69" s="39"/>
      <c r="AC69" s="39"/>
      <c r="AD69" s="52" t="s">
        <v>62</v>
      </c>
      <c r="AE69" s="65"/>
      <c r="AF69" s="65"/>
    </row>
    <row r="70" spans="1:33" ht="38.25" x14ac:dyDescent="0.2">
      <c r="A70" s="58" t="s">
        <v>93</v>
      </c>
      <c r="B70" s="59" t="s">
        <v>65</v>
      </c>
      <c r="C70" s="60" t="s">
        <v>62</v>
      </c>
      <c r="D70" s="61" t="s">
        <v>110</v>
      </c>
      <c r="E70" s="61" t="s">
        <v>94</v>
      </c>
      <c r="F70" s="62" t="s">
        <v>68</v>
      </c>
      <c r="G70" s="18"/>
      <c r="H70" s="19"/>
      <c r="I70" s="19">
        <f>SUM(I71:I73)</f>
        <v>0.14090287999999998</v>
      </c>
      <c r="J70" s="19"/>
      <c r="K70" s="19">
        <f>SUM(K71:K73)</f>
        <v>0.52944457426199998</v>
      </c>
      <c r="L70" s="19"/>
      <c r="M70" s="19">
        <f>SUM(M71:M73)</f>
        <v>0.20690808785999998</v>
      </c>
      <c r="N70" s="19"/>
      <c r="O70" s="19">
        <f>SUM(O71:O73)</f>
        <v>0.32253648640199994</v>
      </c>
      <c r="P70" s="19"/>
      <c r="Q70" s="19">
        <f>SUM(Q71:Q73)</f>
        <v>0</v>
      </c>
      <c r="R70" s="19"/>
      <c r="S70" s="19">
        <f>SUM(S71:S73)</f>
        <v>0</v>
      </c>
      <c r="T70" s="19"/>
      <c r="U70" s="19">
        <f>SUM(U71:U73)</f>
        <v>0</v>
      </c>
      <c r="V70" s="19"/>
      <c r="W70" s="19">
        <f>SUM(W71:W73)</f>
        <v>0</v>
      </c>
      <c r="X70" s="19"/>
      <c r="Y70" s="19">
        <f>SUM(Y71:Y73)</f>
        <v>0</v>
      </c>
      <c r="Z70" s="19"/>
      <c r="AA70" s="19">
        <f>SUM(AA71:AA73)</f>
        <v>0.67034745426199993</v>
      </c>
      <c r="AB70" s="38" t="s">
        <v>62</v>
      </c>
      <c r="AC70" s="38"/>
      <c r="AD70" s="61" t="s">
        <v>62</v>
      </c>
      <c r="AE70" s="63" t="s">
        <v>62</v>
      </c>
      <c r="AF70" s="63" t="s">
        <v>194</v>
      </c>
      <c r="AG70" t="str">
        <f>A70&amp;B70&amp;C70</f>
        <v>98525SINAPI</v>
      </c>
    </row>
    <row r="71" spans="1:33" ht="25.5" x14ac:dyDescent="0.2">
      <c r="A71" s="54" t="s">
        <v>195</v>
      </c>
      <c r="B71" s="55" t="s">
        <v>65</v>
      </c>
      <c r="C71" s="66" t="s">
        <v>45</v>
      </c>
      <c r="D71" s="56" t="s">
        <v>110</v>
      </c>
      <c r="E71" s="56" t="s">
        <v>196</v>
      </c>
      <c r="F71" s="14" t="s">
        <v>178</v>
      </c>
      <c r="G71" s="14">
        <v>1.6999999999999999E-3</v>
      </c>
      <c r="H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66.296399999999991</v>
      </c>
      <c r="I71" s="17">
        <f>H71*G71/1</f>
        <v>0.11270387999999998</v>
      </c>
      <c r="J71" s="17">
        <f t="shared" ref="J71:K73" si="42">T71 + N71 + L71 + X71 + R71 + P71 + V71</f>
        <v>133.29848846800002</v>
      </c>
      <c r="K71" s="17">
        <f t="shared" si="42"/>
        <v>0.2266074303956</v>
      </c>
      <c r="L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25.571731200000002</v>
      </c>
      <c r="M71" s="17">
        <f>L71*G71/1</f>
        <v>4.3471943040000002E-2</v>
      </c>
      <c r="N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107.726757268</v>
      </c>
      <c r="O71" s="17">
        <f>N71*G71/1</f>
        <v>0.18313548735559998</v>
      </c>
      <c r="P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0</v>
      </c>
      <c r="Q71" s="17">
        <f>P71*G71/1</f>
        <v>0</v>
      </c>
      <c r="R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0</v>
      </c>
      <c r="S71" s="17">
        <f>R71*G71/1</f>
        <v>0</v>
      </c>
      <c r="T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0</v>
      </c>
      <c r="U71" s="17">
        <f>T71*G71/1</f>
        <v>0</v>
      </c>
      <c r="V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0</v>
      </c>
      <c r="W71" s="17">
        <f>V71*G71/1</f>
        <v>0</v>
      </c>
      <c r="X71" s="17">
        <f>IF(
                        C71="INSUMO",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A71&amp;B71,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A71&amp;B71,AG:AG,
                                                    0)
                                            ),
                                            "Não encontrado")
                                    )</f>
        <v>0</v>
      </c>
      <c r="Y71" s="17">
        <f>X71*G71/1</f>
        <v>0</v>
      </c>
      <c r="Z71" s="17">
        <f>IF(
                            C71="INSUMO",
                            IFERROR(
                                INDEX(
                                    Insumos!F:F,
                                    MATCH(
                                        A71&amp;B71,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A71&amp;B71,AG:AG,
                                        0)
                                ),
                                "Não encontrado")
                        )</f>
        <v>199.59488846799997</v>
      </c>
      <c r="AA71" s="17">
        <f>G71*Z71</f>
        <v>0.33931131039559992</v>
      </c>
      <c r="AB71" s="40"/>
      <c r="AC71" s="40"/>
      <c r="AD71" s="56" t="s">
        <v>62</v>
      </c>
      <c r="AE71" s="67"/>
      <c r="AF71" s="67"/>
    </row>
    <row r="72" spans="1:33" ht="25.5" x14ac:dyDescent="0.2">
      <c r="A72" s="49" t="s">
        <v>197</v>
      </c>
      <c r="B72" s="50" t="s">
        <v>65</v>
      </c>
      <c r="C72" s="64" t="s">
        <v>45</v>
      </c>
      <c r="D72" s="52" t="s">
        <v>110</v>
      </c>
      <c r="E72" s="52" t="s">
        <v>198</v>
      </c>
      <c r="F72" s="13" t="s">
        <v>175</v>
      </c>
      <c r="G72" s="13">
        <v>2.8999999999999998E-3</v>
      </c>
      <c r="H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3.03</v>
      </c>
      <c r="I72" s="16">
        <f>H72*G72/1</f>
        <v>8.7869999999999997E-3</v>
      </c>
      <c r="J72" s="16">
        <f t="shared" si="42"/>
        <v>73.641041215999991</v>
      </c>
      <c r="K72" s="16">
        <f t="shared" si="42"/>
        <v>0.21355901952639997</v>
      </c>
      <c r="L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25.571731200000002</v>
      </c>
      <c r="M72" s="16">
        <f>L72*G72/1</f>
        <v>7.4158020480000003E-2</v>
      </c>
      <c r="N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48.069310015999996</v>
      </c>
      <c r="O72" s="16">
        <f>N72*G72/1</f>
        <v>0.13940099904639996</v>
      </c>
      <c r="P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0</v>
      </c>
      <c r="Q72" s="16">
        <f>P72*G72/1</f>
        <v>0</v>
      </c>
      <c r="R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0</v>
      </c>
      <c r="S72" s="16">
        <f>R72*G72/1</f>
        <v>0</v>
      </c>
      <c r="T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0</v>
      </c>
      <c r="U72" s="16">
        <f>T72*G72/1</f>
        <v>0</v>
      </c>
      <c r="V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0</v>
      </c>
      <c r="W72" s="16">
        <f>V72*G72/1</f>
        <v>0</v>
      </c>
      <c r="X72" s="16">
        <f>IF(
                        C72="INSUMO",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A72&amp;B72,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A72&amp;B72,AG:AG,
                                                    0)
                                            ),
                                            "Não encontrado")
                                    )</f>
        <v>0</v>
      </c>
      <c r="Y72" s="16">
        <f>X72*G72/1</f>
        <v>0</v>
      </c>
      <c r="Z72" s="16">
        <f>IF(
                            C72="INSUMO",
                            IFERROR(
                                INDEX(
                                    Insumos!F:F,
                                    MATCH(
                                        A72&amp;B72,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A72&amp;B72,AG:AG,
                                        0)
                                ),
                                "Não encontrado")
                        )</f>
        <v>76.671041215999992</v>
      </c>
      <c r="AA72" s="16">
        <f>G72*Z72</f>
        <v>0.22234601952639996</v>
      </c>
      <c r="AB72" s="39"/>
      <c r="AC72" s="39"/>
      <c r="AD72" s="52" t="s">
        <v>62</v>
      </c>
      <c r="AE72" s="65"/>
      <c r="AF72" s="65"/>
    </row>
    <row r="73" spans="1:33" ht="25.5" x14ac:dyDescent="0.2">
      <c r="A73" s="54" t="s">
        <v>199</v>
      </c>
      <c r="B73" s="55" t="s">
        <v>65</v>
      </c>
      <c r="C73" s="66" t="s">
        <v>45</v>
      </c>
      <c r="D73" s="56" t="s">
        <v>110</v>
      </c>
      <c r="E73" s="56" t="s">
        <v>200</v>
      </c>
      <c r="F73" s="14" t="s">
        <v>126</v>
      </c>
      <c r="G73" s="14">
        <v>4.5999999999999999E-3</v>
      </c>
      <c r="H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4.22</v>
      </c>
      <c r="I73" s="17">
        <f>H73*G73/1</f>
        <v>1.9411999999999999E-2</v>
      </c>
      <c r="J73" s="17">
        <f t="shared" si="42"/>
        <v>19.408287899999998</v>
      </c>
      <c r="K73" s="17">
        <f t="shared" si="42"/>
        <v>8.9278124339999987E-2</v>
      </c>
      <c r="L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19.408287899999998</v>
      </c>
      <c r="M73" s="17">
        <f>L73*G73/1</f>
        <v>8.9278124339999987E-2</v>
      </c>
      <c r="N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O73" s="17">
        <f>N73*G73/1</f>
        <v>0</v>
      </c>
      <c r="P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Q73" s="17">
        <f>P73*G73/1</f>
        <v>0</v>
      </c>
      <c r="R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S73" s="17">
        <f>R73*G73/1</f>
        <v>0</v>
      </c>
      <c r="T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U73" s="17">
        <f>T73*G73/1</f>
        <v>0</v>
      </c>
      <c r="V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W73" s="17">
        <f>V73*G73/1</f>
        <v>0</v>
      </c>
      <c r="X73" s="17">
        <f>IF(
                        C73="INSUMO",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A73&amp;B73,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A73&amp;B73,AG:AG,
                                                    0)
                                            ),
                                            "Não encontrado")
                                    )</f>
        <v>0</v>
      </c>
      <c r="Y73" s="17">
        <f>X73*G73/1</f>
        <v>0</v>
      </c>
      <c r="Z73" s="17">
        <f>IF(
                            C73="INSUMO",
                            IFERROR(
                                INDEX(
                                    Insumos!F:F,
                                    MATCH(
                                        A73&amp;B73,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A73&amp;B73,AG:AG,
                                        0)
                                ),
                                "Não encontrado")
                        )</f>
        <v>23.628287899999997</v>
      </c>
      <c r="AA73" s="17">
        <f>G73*Z73</f>
        <v>0.10869012433999999</v>
      </c>
      <c r="AB73" s="40"/>
      <c r="AC73" s="40"/>
      <c r="AD73" s="56" t="s">
        <v>62</v>
      </c>
      <c r="AE73" s="67"/>
      <c r="AF73" s="67"/>
    </row>
    <row r="74" spans="1:33" ht="25.5" x14ac:dyDescent="0.2">
      <c r="A74" s="58" t="s">
        <v>112</v>
      </c>
      <c r="B74" s="59" t="s">
        <v>65</v>
      </c>
      <c r="C74" s="60" t="s">
        <v>62</v>
      </c>
      <c r="D74" s="61" t="s">
        <v>110</v>
      </c>
      <c r="E74" s="61" t="s">
        <v>125</v>
      </c>
      <c r="F74" s="62" t="s">
        <v>126</v>
      </c>
      <c r="G74" s="18"/>
      <c r="H74" s="19"/>
      <c r="I74" s="19">
        <f>SUM(I75:I80)</f>
        <v>2.29</v>
      </c>
      <c r="J74" s="19"/>
      <c r="K74" s="19">
        <f>SUM(K75:K80)</f>
        <v>129.3007192</v>
      </c>
      <c r="L74" s="19"/>
      <c r="M74" s="19">
        <f>SUM(M75:M80)</f>
        <v>129.3007192</v>
      </c>
      <c r="N74" s="19"/>
      <c r="O74" s="19">
        <f>SUM(O75:O80)</f>
        <v>0</v>
      </c>
      <c r="P74" s="19"/>
      <c r="Q74" s="19">
        <f>SUM(Q75:Q80)</f>
        <v>0</v>
      </c>
      <c r="R74" s="19"/>
      <c r="S74" s="19">
        <f>SUM(S75:S80)</f>
        <v>0</v>
      </c>
      <c r="T74" s="19"/>
      <c r="U74" s="19">
        <f>SUM(U75:U80)</f>
        <v>0</v>
      </c>
      <c r="V74" s="19"/>
      <c r="W74" s="19">
        <f>SUM(W75:W80)</f>
        <v>0</v>
      </c>
      <c r="X74" s="19"/>
      <c r="Y74" s="19">
        <f>SUM(Y75:Y80)</f>
        <v>0</v>
      </c>
      <c r="Z74" s="19"/>
      <c r="AA74" s="19">
        <f>SUM(AA75:AA80)</f>
        <v>131.5907192</v>
      </c>
      <c r="AB74" s="38" t="s">
        <v>62</v>
      </c>
      <c r="AC74" s="38"/>
      <c r="AD74" s="61" t="s">
        <v>62</v>
      </c>
      <c r="AE74" s="63" t="s">
        <v>62</v>
      </c>
      <c r="AF74" s="63" t="s">
        <v>201</v>
      </c>
      <c r="AG74" t="str">
        <f>A74&amp;B74&amp;C74</f>
        <v>90778SINAPI</v>
      </c>
    </row>
    <row r="75" spans="1:33" ht="25.5" x14ac:dyDescent="0.2">
      <c r="A75" s="54" t="s">
        <v>202</v>
      </c>
      <c r="B75" s="55" t="s">
        <v>65</v>
      </c>
      <c r="C75" s="66" t="s">
        <v>45</v>
      </c>
      <c r="D75" s="56" t="s">
        <v>110</v>
      </c>
      <c r="E75" s="56" t="s">
        <v>203</v>
      </c>
      <c r="F75" s="14" t="s">
        <v>126</v>
      </c>
      <c r="G75" s="14">
        <v>1</v>
      </c>
      <c r="H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I75" s="17">
        <f t="shared" ref="I75:I80" si="43">H75*G75/1</f>
        <v>0</v>
      </c>
      <c r="J75" s="17">
        <f t="shared" ref="J75:K80" si="44">T75 + N75 + L75 + X75 + R75 + P75 + V75</f>
        <v>1.8807192000000001</v>
      </c>
      <c r="K75" s="17">
        <f t="shared" si="44"/>
        <v>1.8807192000000001</v>
      </c>
      <c r="L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1.8807192000000001</v>
      </c>
      <c r="M75" s="17">
        <f t="shared" ref="M75:M80" si="45">L75*G75/1</f>
        <v>1.8807192000000001</v>
      </c>
      <c r="N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O75" s="17">
        <f t="shared" ref="O75:O80" si="46">N75*G75/1</f>
        <v>0</v>
      </c>
      <c r="P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Q75" s="17">
        <f t="shared" ref="Q75:Q80" si="47">P75*G75/1</f>
        <v>0</v>
      </c>
      <c r="R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S75" s="17">
        <f t="shared" ref="S75:S80" si="48">R75*G75/1</f>
        <v>0</v>
      </c>
      <c r="T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U75" s="17">
        <f t="shared" ref="U75:U80" si="49">T75*G75/1</f>
        <v>0</v>
      </c>
      <c r="V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W75" s="17">
        <f t="shared" ref="W75:W80" si="50">V75*G75/1</f>
        <v>0</v>
      </c>
      <c r="X75" s="17">
        <f>IF(
                        C75="INSUMO",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A75&amp;B75,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A75&amp;B75,AG:AG,
                                                    0)
                                            ),
                                            "Não encontrado")
                                    )</f>
        <v>0</v>
      </c>
      <c r="Y75" s="17">
        <f t="shared" ref="Y75:Y80" si="51">X75*G75/1</f>
        <v>0</v>
      </c>
      <c r="Z75" s="17">
        <f>IF(
                            C75="INSUMO",
                            IFERROR(
                                INDEX(
                                    Insumos!F:F,
                                    MATCH(
                                        A75&amp;B75,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A75&amp;B75,AG:AG,
                                        0)
                                ),
                                "Não encontrado")
                        )</f>
        <v>1.8807192000000001</v>
      </c>
      <c r="AA75" s="17">
        <f t="shared" ref="AA75:AA80" si="52">G75*Z75</f>
        <v>1.8807192000000001</v>
      </c>
      <c r="AB75" s="40"/>
      <c r="AC75" s="40"/>
      <c r="AD75" s="56" t="s">
        <v>62</v>
      </c>
      <c r="AE75" s="67"/>
      <c r="AF75" s="67"/>
    </row>
    <row r="76" spans="1:33" ht="25.5" x14ac:dyDescent="0.2">
      <c r="A76" s="49" t="s">
        <v>204</v>
      </c>
      <c r="B76" s="50" t="s">
        <v>65</v>
      </c>
      <c r="C76" s="64" t="s">
        <v>53</v>
      </c>
      <c r="D76" s="52" t="s">
        <v>110</v>
      </c>
      <c r="E76" s="52" t="s">
        <v>205</v>
      </c>
      <c r="F76" s="13" t="s">
        <v>126</v>
      </c>
      <c r="G76" s="13">
        <v>1</v>
      </c>
      <c r="H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0.77</v>
      </c>
      <c r="I76" s="16">
        <f t="shared" si="43"/>
        <v>0.77</v>
      </c>
      <c r="J76" s="16">
        <f t="shared" si="44"/>
        <v>0</v>
      </c>
      <c r="K76" s="16">
        <f t="shared" si="44"/>
        <v>0</v>
      </c>
      <c r="L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M76" s="16">
        <f t="shared" si="45"/>
        <v>0</v>
      </c>
      <c r="N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O76" s="16">
        <f t="shared" si="46"/>
        <v>0</v>
      </c>
      <c r="P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Q76" s="16">
        <f t="shared" si="47"/>
        <v>0</v>
      </c>
      <c r="R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S76" s="16">
        <f t="shared" si="48"/>
        <v>0</v>
      </c>
      <c r="T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U76" s="16">
        <f t="shared" si="49"/>
        <v>0</v>
      </c>
      <c r="V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W76" s="16">
        <f t="shared" si="50"/>
        <v>0</v>
      </c>
      <c r="X76" s="16">
        <f>IF(
                        C76="INSUMO",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A76&amp;B76,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A76&amp;B76,AG:AG,
                                                    0)
                                            ),
                                            "Não encontrado")
                                    )</f>
        <v>0</v>
      </c>
      <c r="Y76" s="16">
        <f t="shared" si="51"/>
        <v>0</v>
      </c>
      <c r="Z76" s="16">
        <f>IF(
                            C76="INSUMO",
                            IFERROR(
                                INDEX(
                                    Insumos!F:F,
                                    MATCH(
                                        A76&amp;B76,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A76&amp;B76,AG:AG,
                                        0)
                                ),
                                "Não encontrado")
                        )</f>
        <v>0.77</v>
      </c>
      <c r="AA76" s="16">
        <f t="shared" si="52"/>
        <v>0.77</v>
      </c>
      <c r="AB76" s="39"/>
      <c r="AC76" s="39"/>
      <c r="AD76" s="52" t="s">
        <v>62</v>
      </c>
      <c r="AE76" s="65"/>
      <c r="AF76" s="65"/>
    </row>
    <row r="77" spans="1:33" ht="25.5" x14ac:dyDescent="0.2">
      <c r="A77" s="54" t="s">
        <v>206</v>
      </c>
      <c r="B77" s="55" t="s">
        <v>65</v>
      </c>
      <c r="C77" s="66" t="s">
        <v>53</v>
      </c>
      <c r="D77" s="56" t="s">
        <v>110</v>
      </c>
      <c r="E77" s="56" t="s">
        <v>207</v>
      </c>
      <c r="F77" s="14" t="s">
        <v>126</v>
      </c>
      <c r="G77" s="14">
        <v>1</v>
      </c>
      <c r="H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0.01</v>
      </c>
      <c r="I77" s="17">
        <f t="shared" si="43"/>
        <v>0.01</v>
      </c>
      <c r="J77" s="17">
        <f t="shared" si="44"/>
        <v>0</v>
      </c>
      <c r="K77" s="17">
        <f t="shared" si="44"/>
        <v>0</v>
      </c>
      <c r="L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M77" s="17">
        <f t="shared" si="45"/>
        <v>0</v>
      </c>
      <c r="N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O77" s="17">
        <f t="shared" si="46"/>
        <v>0</v>
      </c>
      <c r="P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Q77" s="17">
        <f t="shared" si="47"/>
        <v>0</v>
      </c>
      <c r="R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S77" s="17">
        <f t="shared" si="48"/>
        <v>0</v>
      </c>
      <c r="T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U77" s="17">
        <f t="shared" si="49"/>
        <v>0</v>
      </c>
      <c r="V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W77" s="17">
        <f t="shared" si="50"/>
        <v>0</v>
      </c>
      <c r="X77" s="17">
        <f>IF(
                        C77="INSUMO",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A77&amp;B77,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A77&amp;B77,AG:AG,
                                                    0)
                                            ),
                                            "Não encontrado")
                                    )</f>
        <v>0</v>
      </c>
      <c r="Y77" s="17">
        <f t="shared" si="51"/>
        <v>0</v>
      </c>
      <c r="Z77" s="17">
        <f>IF(
                            C77="INSUMO",
                            IFERROR(
                                INDEX(
                                    Insumos!F:F,
                                    MATCH(
                                        A77&amp;B77,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A77&amp;B77,AG:AG,
                                        0)
                                ),
                                "Não encontrado")
                        )</f>
        <v>0.01</v>
      </c>
      <c r="AA77" s="17">
        <f t="shared" si="52"/>
        <v>0.01</v>
      </c>
      <c r="AB77" s="40"/>
      <c r="AC77" s="40"/>
      <c r="AD77" s="56" t="s">
        <v>62</v>
      </c>
      <c r="AE77" s="67"/>
      <c r="AF77" s="67"/>
    </row>
    <row r="78" spans="1:33" x14ac:dyDescent="0.2">
      <c r="A78" s="49" t="s">
        <v>163</v>
      </c>
      <c r="B78" s="50" t="s">
        <v>65</v>
      </c>
      <c r="C78" s="64" t="s">
        <v>53</v>
      </c>
      <c r="D78" s="52" t="s">
        <v>110</v>
      </c>
      <c r="E78" s="52" t="s">
        <v>164</v>
      </c>
      <c r="F78" s="13" t="s">
        <v>126</v>
      </c>
      <c r="G78" s="13">
        <v>1</v>
      </c>
      <c r="H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0.08</v>
      </c>
      <c r="I78" s="16">
        <f t="shared" si="43"/>
        <v>0.08</v>
      </c>
      <c r="J78" s="16">
        <f t="shared" si="44"/>
        <v>0</v>
      </c>
      <c r="K78" s="16">
        <f t="shared" si="44"/>
        <v>0</v>
      </c>
      <c r="L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M78" s="16">
        <f t="shared" si="45"/>
        <v>0</v>
      </c>
      <c r="N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O78" s="16">
        <f t="shared" si="46"/>
        <v>0</v>
      </c>
      <c r="P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Q78" s="16">
        <f t="shared" si="47"/>
        <v>0</v>
      </c>
      <c r="R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S78" s="16">
        <f t="shared" si="48"/>
        <v>0</v>
      </c>
      <c r="T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U78" s="16">
        <f t="shared" si="49"/>
        <v>0</v>
      </c>
      <c r="V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W78" s="16">
        <f t="shared" si="50"/>
        <v>0</v>
      </c>
      <c r="X78" s="16">
        <f>IF(
                        C78="INSUMO",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A78&amp;B78,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A78&amp;B78,AG:AG,
                                                    0)
                                            ),
                                            "Não encontrado")
                                    )</f>
        <v>0</v>
      </c>
      <c r="Y78" s="16">
        <f t="shared" si="51"/>
        <v>0</v>
      </c>
      <c r="Z78" s="16">
        <f>IF(
                            C78="INSUMO",
                            IFERROR(
                                INDEX(
                                    Insumos!F:F,
                                    MATCH(
                                        A78&amp;B78,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A78&amp;B78,AG:AG,
                                        0)
                                ),
                                "Não encontrado")
                        )</f>
        <v>0.08</v>
      </c>
      <c r="AA78" s="16">
        <f t="shared" si="52"/>
        <v>0.08</v>
      </c>
      <c r="AB78" s="39"/>
      <c r="AC78" s="39"/>
      <c r="AD78" s="52" t="s">
        <v>62</v>
      </c>
      <c r="AE78" s="65"/>
      <c r="AF78" s="65"/>
    </row>
    <row r="79" spans="1:33" x14ac:dyDescent="0.2">
      <c r="A79" s="54" t="s">
        <v>159</v>
      </c>
      <c r="B79" s="55" t="s">
        <v>65</v>
      </c>
      <c r="C79" s="66" t="s">
        <v>53</v>
      </c>
      <c r="D79" s="56" t="s">
        <v>110</v>
      </c>
      <c r="E79" s="56" t="s">
        <v>160</v>
      </c>
      <c r="F79" s="14" t="s">
        <v>126</v>
      </c>
      <c r="G79" s="14">
        <v>1</v>
      </c>
      <c r="H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1.43</v>
      </c>
      <c r="I79" s="17">
        <f t="shared" si="43"/>
        <v>1.43</v>
      </c>
      <c r="J79" s="17">
        <f t="shared" si="44"/>
        <v>0</v>
      </c>
      <c r="K79" s="17">
        <f t="shared" si="44"/>
        <v>0</v>
      </c>
      <c r="L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M79" s="17">
        <f t="shared" si="45"/>
        <v>0</v>
      </c>
      <c r="N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O79" s="17">
        <f t="shared" si="46"/>
        <v>0</v>
      </c>
      <c r="P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Q79" s="17">
        <f t="shared" si="47"/>
        <v>0</v>
      </c>
      <c r="R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S79" s="17">
        <f t="shared" si="48"/>
        <v>0</v>
      </c>
      <c r="T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U79" s="17">
        <f t="shared" si="49"/>
        <v>0</v>
      </c>
      <c r="V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W79" s="17">
        <f t="shared" si="50"/>
        <v>0</v>
      </c>
      <c r="X79" s="17">
        <f>IF(
                        C79="INSUMO",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A79&amp;B79,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A79&amp;B79,AG:AG,
                                                    0)
                                            ),
                                            "Não encontrado")
                                    )</f>
        <v>0</v>
      </c>
      <c r="Y79" s="17">
        <f t="shared" si="51"/>
        <v>0</v>
      </c>
      <c r="Z79" s="17">
        <f>IF(
                            C79="INSUMO",
                            IFERROR(
                                INDEX(
                                    Insumos!F:F,
                                    MATCH(
                                        A79&amp;B79,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A79&amp;B79,AG:AG,
                                        0)
                                ),
                                "Não encontrado")
                        )</f>
        <v>1.43</v>
      </c>
      <c r="AA79" s="17">
        <f t="shared" si="52"/>
        <v>1.43</v>
      </c>
      <c r="AB79" s="40"/>
      <c r="AC79" s="40"/>
      <c r="AD79" s="56" t="s">
        <v>62</v>
      </c>
      <c r="AE79" s="67"/>
      <c r="AF79" s="67"/>
    </row>
    <row r="80" spans="1:33" x14ac:dyDescent="0.2">
      <c r="A80" s="49" t="s">
        <v>208</v>
      </c>
      <c r="B80" s="50" t="s">
        <v>65</v>
      </c>
      <c r="C80" s="64" t="s">
        <v>53</v>
      </c>
      <c r="D80" s="52" t="s">
        <v>110</v>
      </c>
      <c r="E80" s="52" t="s">
        <v>209</v>
      </c>
      <c r="F80" s="13" t="s">
        <v>126</v>
      </c>
      <c r="G80" s="13">
        <v>1</v>
      </c>
      <c r="H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I80" s="16">
        <f t="shared" si="43"/>
        <v>0</v>
      </c>
      <c r="J80" s="16">
        <f t="shared" si="44"/>
        <v>127.42</v>
      </c>
      <c r="K80" s="16">
        <f t="shared" si="44"/>
        <v>127.42</v>
      </c>
      <c r="L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127.42</v>
      </c>
      <c r="M80" s="16">
        <f t="shared" si="45"/>
        <v>127.42</v>
      </c>
      <c r="N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O80" s="16">
        <f t="shared" si="46"/>
        <v>0</v>
      </c>
      <c r="P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Q80" s="16">
        <f t="shared" si="47"/>
        <v>0</v>
      </c>
      <c r="R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S80" s="16">
        <f t="shared" si="48"/>
        <v>0</v>
      </c>
      <c r="T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U80" s="16">
        <f t="shared" si="49"/>
        <v>0</v>
      </c>
      <c r="V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W80" s="16">
        <f t="shared" si="50"/>
        <v>0</v>
      </c>
      <c r="X80" s="16">
        <f>IF(
                        C80="INSUMO",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A80&amp;B80,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A80&amp;B80,AG:AG,
                                                    0)
                                            ),
                                            "Não encontrado")
                                    )</f>
        <v>0</v>
      </c>
      <c r="Y80" s="16">
        <f t="shared" si="51"/>
        <v>0</v>
      </c>
      <c r="Z80" s="16">
        <f>IF(
                            C80="INSUMO",
                            IFERROR(
                                INDEX(
                                    Insumos!F:F,
                                    MATCH(
                                        A80&amp;B80,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A80&amp;B80,AG:AG,
                                        0)
                                ),
                                "Não encontrado")
                        )</f>
        <v>127.42</v>
      </c>
      <c r="AA80" s="16">
        <f t="shared" si="52"/>
        <v>127.42</v>
      </c>
      <c r="AB80" s="39"/>
      <c r="AC80" s="39"/>
      <c r="AD80" s="52" t="s">
        <v>62</v>
      </c>
      <c r="AE80" s="65"/>
      <c r="AF80" s="65"/>
    </row>
    <row r="81" spans="1:33" ht="25.5" x14ac:dyDescent="0.2">
      <c r="A81" s="58" t="s">
        <v>202</v>
      </c>
      <c r="B81" s="59" t="s">
        <v>65</v>
      </c>
      <c r="C81" s="60" t="s">
        <v>62</v>
      </c>
      <c r="D81" s="61" t="s">
        <v>110</v>
      </c>
      <c r="E81" s="61" t="s">
        <v>203</v>
      </c>
      <c r="F81" s="62" t="s">
        <v>126</v>
      </c>
      <c r="G81" s="18"/>
      <c r="H81" s="19"/>
      <c r="I81" s="19">
        <f>SUM(I82:I82)</f>
        <v>0</v>
      </c>
      <c r="J81" s="19"/>
      <c r="K81" s="19">
        <f>SUM(K82:K82)</f>
        <v>1.8807192000000001</v>
      </c>
      <c r="L81" s="19"/>
      <c r="M81" s="19">
        <f>SUM(M82:M82)</f>
        <v>1.8807192000000001</v>
      </c>
      <c r="N81" s="19"/>
      <c r="O81" s="19">
        <f>SUM(O82:O82)</f>
        <v>0</v>
      </c>
      <c r="P81" s="19"/>
      <c r="Q81" s="19">
        <f>SUM(Q82:Q82)</f>
        <v>0</v>
      </c>
      <c r="R81" s="19"/>
      <c r="S81" s="19">
        <f>SUM(S82:S82)</f>
        <v>0</v>
      </c>
      <c r="T81" s="19"/>
      <c r="U81" s="19">
        <f>SUM(U82:U82)</f>
        <v>0</v>
      </c>
      <c r="V81" s="19"/>
      <c r="W81" s="19">
        <f>SUM(W82:W82)</f>
        <v>0</v>
      </c>
      <c r="X81" s="19"/>
      <c r="Y81" s="19">
        <f>SUM(Y82:Y82)</f>
        <v>0</v>
      </c>
      <c r="Z81" s="19"/>
      <c r="AA81" s="19">
        <f>SUM(AA82:AA82)</f>
        <v>1.8807192000000001</v>
      </c>
      <c r="AB81" s="38" t="s">
        <v>62</v>
      </c>
      <c r="AC81" s="38"/>
      <c r="AD81" s="61" t="s">
        <v>62</v>
      </c>
      <c r="AE81" s="63" t="s">
        <v>62</v>
      </c>
      <c r="AF81" s="63" t="s">
        <v>201</v>
      </c>
      <c r="AG81" t="str">
        <f>A81&amp;B81&amp;C81</f>
        <v>95403SINAPI</v>
      </c>
    </row>
    <row r="82" spans="1:33" x14ac:dyDescent="0.2">
      <c r="A82" s="54" t="s">
        <v>208</v>
      </c>
      <c r="B82" s="55" t="s">
        <v>65</v>
      </c>
      <c r="C82" s="66" t="s">
        <v>53</v>
      </c>
      <c r="D82" s="56" t="s">
        <v>110</v>
      </c>
      <c r="E82" s="56" t="s">
        <v>209</v>
      </c>
      <c r="F82" s="14" t="s">
        <v>126</v>
      </c>
      <c r="G82" s="14">
        <v>1.4760000000000001E-2</v>
      </c>
      <c r="H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I82" s="17">
        <f>H82*G82/1</f>
        <v>0</v>
      </c>
      <c r="J82" s="17">
        <f>T82 + N82 + L82 + X82 + R82 + P82 + V82</f>
        <v>127.42</v>
      </c>
      <c r="K82" s="17">
        <f>U82 + O82 + M82 + Y82 + S82 + Q82 + W82</f>
        <v>1.8807192000000001</v>
      </c>
      <c r="L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127.42</v>
      </c>
      <c r="M82" s="17">
        <f>L82*G82/1</f>
        <v>1.8807192000000001</v>
      </c>
      <c r="N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O82" s="17">
        <f>N82*G82/1</f>
        <v>0</v>
      </c>
      <c r="P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Q82" s="17">
        <f>P82*G82/1</f>
        <v>0</v>
      </c>
      <c r="R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S82" s="17">
        <f>R82*G82/1</f>
        <v>0</v>
      </c>
      <c r="T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U82" s="17">
        <f>T82*G82/1</f>
        <v>0</v>
      </c>
      <c r="V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W82" s="17">
        <f>V82*G82/1</f>
        <v>0</v>
      </c>
      <c r="X82" s="17">
        <f>IF(
                        C82="INSUMO",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A82&amp;B82,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A82&amp;B82,AG:AG,
                                                    0)
                                            ),
                                            "Não encontrado")
                                    )</f>
        <v>0</v>
      </c>
      <c r="Y82" s="17">
        <f>X82*G82/1</f>
        <v>0</v>
      </c>
      <c r="Z82" s="17">
        <f>IF(
                            C82="INSUMO",
                            IFERROR(
                                INDEX(
                                    Insumos!F:F,
                                    MATCH(
                                        A82&amp;B82,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A82&amp;B82,AG:AG,
                                        0)
                                ),
                                "Não encontrado")
                        )</f>
        <v>127.42</v>
      </c>
      <c r="AA82" s="17">
        <f>G82*Z82</f>
        <v>1.8807192000000001</v>
      </c>
      <c r="AB82" s="40"/>
      <c r="AC82" s="40"/>
      <c r="AD82" s="56" t="s">
        <v>62</v>
      </c>
      <c r="AE82" s="67"/>
      <c r="AF82" s="67"/>
    </row>
    <row r="83" spans="1:33" x14ac:dyDescent="0.2">
      <c r="A83" s="58" t="s">
        <v>128</v>
      </c>
      <c r="B83" s="59" t="s">
        <v>65</v>
      </c>
      <c r="C83" s="60" t="s">
        <v>62</v>
      </c>
      <c r="D83" s="61" t="s">
        <v>110</v>
      </c>
      <c r="E83" s="61" t="s">
        <v>129</v>
      </c>
      <c r="F83" s="62" t="s">
        <v>68</v>
      </c>
      <c r="G83" s="18"/>
      <c r="H83" s="19"/>
      <c r="I83" s="19">
        <f>SUM(I84:I85)</f>
        <v>14.739545999999999</v>
      </c>
      <c r="J83" s="19"/>
      <c r="K83" s="19">
        <f>SUM(K84:K85)</f>
        <v>11.65966647748</v>
      </c>
      <c r="L83" s="19"/>
      <c r="M83" s="19">
        <f>SUM(M84:M85)</f>
        <v>11.65966647748</v>
      </c>
      <c r="N83" s="19"/>
      <c r="O83" s="19">
        <f>SUM(O84:O85)</f>
        <v>0</v>
      </c>
      <c r="P83" s="19"/>
      <c r="Q83" s="19">
        <f>SUM(Q84:Q85)</f>
        <v>0</v>
      </c>
      <c r="R83" s="19"/>
      <c r="S83" s="19">
        <f>SUM(S84:S85)</f>
        <v>0</v>
      </c>
      <c r="T83" s="19"/>
      <c r="U83" s="19">
        <f>SUM(U84:U85)</f>
        <v>0</v>
      </c>
      <c r="V83" s="19"/>
      <c r="W83" s="19">
        <f>SUM(W84:W85)</f>
        <v>0</v>
      </c>
      <c r="X83" s="19"/>
      <c r="Y83" s="19">
        <f>SUM(Y84:Y85)</f>
        <v>0</v>
      </c>
      <c r="Z83" s="19"/>
      <c r="AA83" s="19">
        <f>SUM(AA84:AA85)</f>
        <v>26.399212477479999</v>
      </c>
      <c r="AB83" s="38" t="s">
        <v>62</v>
      </c>
      <c r="AC83" s="38"/>
      <c r="AD83" s="61" t="s">
        <v>62</v>
      </c>
      <c r="AE83" s="63" t="s">
        <v>62</v>
      </c>
      <c r="AF83" s="63" t="s">
        <v>210</v>
      </c>
      <c r="AG83" t="str">
        <f>A83&amp;B83&amp;C83</f>
        <v>102234SINAPI</v>
      </c>
    </row>
    <row r="84" spans="1:33" ht="25.5" x14ac:dyDescent="0.2">
      <c r="A84" s="54" t="s">
        <v>211</v>
      </c>
      <c r="B84" s="55" t="s">
        <v>65</v>
      </c>
      <c r="C84" s="66" t="s">
        <v>45</v>
      </c>
      <c r="D84" s="56" t="s">
        <v>110</v>
      </c>
      <c r="E84" s="56" t="s">
        <v>212</v>
      </c>
      <c r="F84" s="14" t="s">
        <v>126</v>
      </c>
      <c r="G84" s="14">
        <v>0.45290000000000002</v>
      </c>
      <c r="H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6.03</v>
      </c>
      <c r="I84" s="17">
        <f>H84*G84/1</f>
        <v>2.7309870000000003</v>
      </c>
      <c r="J84" s="17">
        <f>T84 + N84 + L84 + X84 + R84 + P84 + V84</f>
        <v>25.7444612</v>
      </c>
      <c r="K84" s="17">
        <f>U84 + O84 + M84 + Y84 + S84 + Q84 + W84</f>
        <v>11.65966647748</v>
      </c>
      <c r="L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25.7444612</v>
      </c>
      <c r="M84" s="17">
        <f>L84*G84/1</f>
        <v>11.65966647748</v>
      </c>
      <c r="N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O84" s="17">
        <f>N84*G84/1</f>
        <v>0</v>
      </c>
      <c r="P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Q84" s="17">
        <f>P84*G84/1</f>
        <v>0</v>
      </c>
      <c r="R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S84" s="17">
        <f>R84*G84/1</f>
        <v>0</v>
      </c>
      <c r="T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U84" s="17">
        <f>T84*G84/1</f>
        <v>0</v>
      </c>
      <c r="V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W84" s="17">
        <f>V84*G84/1</f>
        <v>0</v>
      </c>
      <c r="X84" s="17">
        <f>IF(
                        C84="INSUMO",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A84&amp;B84,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A84&amp;B84,AG:AG,
                                                    0)
                                            ),
                                            "Não encontrado")
                                    )</f>
        <v>0</v>
      </c>
      <c r="Y84" s="17">
        <f>X84*G84/1</f>
        <v>0</v>
      </c>
      <c r="Z84" s="17">
        <f>IF(
                            C84="INSUMO",
                            IFERROR(
                                INDEX(
                                    Insumos!F:F,
                                    MATCH(
                                        A84&amp;B84,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A84&amp;B84,AG:AG,
                                        0)
                                ),
                                "Não encontrado")
                        )</f>
        <v>31.774461200000001</v>
      </c>
      <c r="AA84" s="17">
        <f>G84*Z84</f>
        <v>14.390653477480001</v>
      </c>
      <c r="AB84" s="40"/>
      <c r="AC84" s="40"/>
      <c r="AD84" s="56" t="s">
        <v>62</v>
      </c>
      <c r="AE84" s="67"/>
      <c r="AF84" s="67"/>
    </row>
    <row r="85" spans="1:33" x14ac:dyDescent="0.2">
      <c r="A85" s="49" t="s">
        <v>213</v>
      </c>
      <c r="B85" s="50" t="s">
        <v>65</v>
      </c>
      <c r="C85" s="64" t="s">
        <v>53</v>
      </c>
      <c r="D85" s="52" t="s">
        <v>110</v>
      </c>
      <c r="E85" s="52" t="s">
        <v>214</v>
      </c>
      <c r="F85" s="13" t="s">
        <v>158</v>
      </c>
      <c r="G85" s="13">
        <v>0.32569999999999999</v>
      </c>
      <c r="H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36.869999999999997</v>
      </c>
      <c r="I85" s="16">
        <f>H85*G85/1</f>
        <v>12.008558999999998</v>
      </c>
      <c r="J85" s="16">
        <f>T85 + N85 + L85 + X85 + R85 + P85 + V85</f>
        <v>0</v>
      </c>
      <c r="K85" s="16">
        <f>U85 + O85 + M85 + Y85 + S85 + Q85 + W85</f>
        <v>0</v>
      </c>
      <c r="L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M85" s="16">
        <f>L85*G85/1</f>
        <v>0</v>
      </c>
      <c r="N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O85" s="16">
        <f>N85*G85/1</f>
        <v>0</v>
      </c>
      <c r="P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Q85" s="16">
        <f>P85*G85/1</f>
        <v>0</v>
      </c>
      <c r="R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S85" s="16">
        <f>R85*G85/1</f>
        <v>0</v>
      </c>
      <c r="T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U85" s="16">
        <f>T85*G85/1</f>
        <v>0</v>
      </c>
      <c r="V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W85" s="16">
        <f>V85*G85/1</f>
        <v>0</v>
      </c>
      <c r="X85" s="16">
        <f>IF(
                        C85="INSUMO",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A85&amp;B85,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A85&amp;B85,AG:AG,
                                                    0)
                                            ),
                                            "Não encontrado")
                                    )</f>
        <v>0</v>
      </c>
      <c r="Y85" s="16">
        <f>X85*G85/1</f>
        <v>0</v>
      </c>
      <c r="Z85" s="16">
        <f>IF(
                            C85="INSUMO",
                            IFERROR(
                                INDEX(
                                    Insumos!F:F,
                                    MATCH(
                                        A85&amp;B85,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A85&amp;B85,AG:AG,
                                        0)
                                ),
                                "Não encontrado")
                        )</f>
        <v>36.869999999999997</v>
      </c>
      <c r="AA85" s="16">
        <f>G85*Z85</f>
        <v>12.008558999999998</v>
      </c>
      <c r="AB85" s="39"/>
      <c r="AC85" s="39"/>
      <c r="AD85" s="52" t="s">
        <v>62</v>
      </c>
      <c r="AE85" s="65"/>
      <c r="AF85" s="65"/>
    </row>
    <row r="86" spans="1:33" ht="25.5" x14ac:dyDescent="0.2">
      <c r="A86" s="58" t="s">
        <v>130</v>
      </c>
      <c r="B86" s="59" t="s">
        <v>65</v>
      </c>
      <c r="C86" s="60" t="s">
        <v>62</v>
      </c>
      <c r="D86" s="61" t="s">
        <v>110</v>
      </c>
      <c r="E86" s="61" t="s">
        <v>131</v>
      </c>
      <c r="F86" s="62" t="s">
        <v>126</v>
      </c>
      <c r="G86" s="18"/>
      <c r="H86" s="19"/>
      <c r="I86" s="19">
        <f>SUM(I87:I94)</f>
        <v>4.13</v>
      </c>
      <c r="J86" s="19"/>
      <c r="K86" s="19">
        <f>SUM(K87:K94)</f>
        <v>18.402024000000001</v>
      </c>
      <c r="L86" s="19"/>
      <c r="M86" s="19">
        <f>SUM(M87:M94)</f>
        <v>18.402024000000001</v>
      </c>
      <c r="N86" s="19"/>
      <c r="O86" s="19">
        <f>SUM(O87:O94)</f>
        <v>0</v>
      </c>
      <c r="P86" s="19"/>
      <c r="Q86" s="19">
        <f>SUM(Q87:Q94)</f>
        <v>0</v>
      </c>
      <c r="R86" s="19"/>
      <c r="S86" s="19">
        <f>SUM(S87:S94)</f>
        <v>0</v>
      </c>
      <c r="T86" s="19"/>
      <c r="U86" s="19">
        <f>SUM(U87:U94)</f>
        <v>0</v>
      </c>
      <c r="V86" s="19"/>
      <c r="W86" s="19">
        <f>SUM(W87:W94)</f>
        <v>0</v>
      </c>
      <c r="X86" s="19"/>
      <c r="Y86" s="19">
        <f>SUM(Y87:Y94)</f>
        <v>0</v>
      </c>
      <c r="Z86" s="19"/>
      <c r="AA86" s="19">
        <f>SUM(AA87:AA94)</f>
        <v>22.532024</v>
      </c>
      <c r="AB86" s="38" t="s">
        <v>62</v>
      </c>
      <c r="AC86" s="38"/>
      <c r="AD86" s="61" t="s">
        <v>62</v>
      </c>
      <c r="AE86" s="63" t="s">
        <v>62</v>
      </c>
      <c r="AF86" s="63" t="s">
        <v>201</v>
      </c>
      <c r="AG86" t="str">
        <f>A86&amp;B86&amp;C86</f>
        <v>88316SINAPI</v>
      </c>
    </row>
    <row r="87" spans="1:33" ht="25.5" x14ac:dyDescent="0.2">
      <c r="A87" s="54" t="s">
        <v>215</v>
      </c>
      <c r="B87" s="55" t="s">
        <v>65</v>
      </c>
      <c r="C87" s="66" t="s">
        <v>45</v>
      </c>
      <c r="D87" s="56" t="s">
        <v>110</v>
      </c>
      <c r="E87" s="56" t="s">
        <v>216</v>
      </c>
      <c r="F87" s="14" t="s">
        <v>126</v>
      </c>
      <c r="G87" s="14">
        <v>1</v>
      </c>
      <c r="H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I87" s="17">
        <f t="shared" ref="I87:I94" si="53">H87*G87/1</f>
        <v>0</v>
      </c>
      <c r="J87" s="17">
        <f t="shared" ref="J87:K94" si="54">T87 + N87 + L87 + X87 + R87 + P87 + V87</f>
        <v>0.38202399999999997</v>
      </c>
      <c r="K87" s="17">
        <f t="shared" si="54"/>
        <v>0.38202399999999997</v>
      </c>
      <c r="L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0.38202399999999997</v>
      </c>
      <c r="M87" s="17">
        <f t="shared" ref="M87:M94" si="55">L87*G87/1</f>
        <v>0.38202399999999997</v>
      </c>
      <c r="N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O87" s="17">
        <f t="shared" ref="O87:O94" si="56">N87*G87/1</f>
        <v>0</v>
      </c>
      <c r="P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Q87" s="17">
        <f t="shared" ref="Q87:Q94" si="57">P87*G87/1</f>
        <v>0</v>
      </c>
      <c r="R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S87" s="17">
        <f t="shared" ref="S87:S94" si="58">R87*G87/1</f>
        <v>0</v>
      </c>
      <c r="T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U87" s="17">
        <f t="shared" ref="U87:U94" si="59">T87*G87/1</f>
        <v>0</v>
      </c>
      <c r="V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W87" s="17">
        <f t="shared" ref="W87:W94" si="60">V87*G87/1</f>
        <v>0</v>
      </c>
      <c r="X87" s="17">
        <f>IF(
                        C87="INSUMO",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A87&amp;B87,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A87&amp;B87,AG:AG,
                                                    0)
                                            ),
                                            "Não encontrado")
                                    )</f>
        <v>0</v>
      </c>
      <c r="Y87" s="17">
        <f t="shared" ref="Y87:Y94" si="61">X87*G87/1</f>
        <v>0</v>
      </c>
      <c r="Z87" s="17">
        <f>IF(
                            C87="INSUMO",
                            IFERROR(
                                INDEX(
                                    Insumos!F:F,
                                    MATCH(
                                        A87&amp;B87,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A87&amp;B87,AG:AG,
                                        0)
                                ),
                                "Não encontrado")
                        )</f>
        <v>0.38202399999999997</v>
      </c>
      <c r="AA87" s="17">
        <f t="shared" ref="AA87:AA94" si="62">G87*Z87</f>
        <v>0.38202399999999997</v>
      </c>
      <c r="AB87" s="40"/>
      <c r="AC87" s="40"/>
      <c r="AD87" s="56" t="s">
        <v>62</v>
      </c>
      <c r="AE87" s="67"/>
      <c r="AF87" s="67"/>
    </row>
    <row r="88" spans="1:33" ht="25.5" x14ac:dyDescent="0.2">
      <c r="A88" s="49" t="s">
        <v>217</v>
      </c>
      <c r="B88" s="50" t="s">
        <v>65</v>
      </c>
      <c r="C88" s="64" t="s">
        <v>53</v>
      </c>
      <c r="D88" s="52" t="s">
        <v>110</v>
      </c>
      <c r="E88" s="52" t="s">
        <v>218</v>
      </c>
      <c r="F88" s="13" t="s">
        <v>126</v>
      </c>
      <c r="G88" s="13">
        <v>1</v>
      </c>
      <c r="H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1.39</v>
      </c>
      <c r="I88" s="16">
        <f t="shared" si="53"/>
        <v>1.39</v>
      </c>
      <c r="J88" s="16">
        <f t="shared" si="54"/>
        <v>0</v>
      </c>
      <c r="K88" s="16">
        <f t="shared" si="54"/>
        <v>0</v>
      </c>
      <c r="L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M88" s="16">
        <f t="shared" si="55"/>
        <v>0</v>
      </c>
      <c r="N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O88" s="16">
        <f t="shared" si="56"/>
        <v>0</v>
      </c>
      <c r="P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Q88" s="16">
        <f t="shared" si="57"/>
        <v>0</v>
      </c>
      <c r="R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S88" s="16">
        <f t="shared" si="58"/>
        <v>0</v>
      </c>
      <c r="T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U88" s="16">
        <f t="shared" si="59"/>
        <v>0</v>
      </c>
      <c r="V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W88" s="16">
        <f t="shared" si="60"/>
        <v>0</v>
      </c>
      <c r="X88" s="16">
        <f>IF(
                        C88="INSUMO",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A88&amp;B88,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A88&amp;B88,AG:AG,
                                                    0)
                                            ),
                                            "Não encontrado")
                                    )</f>
        <v>0</v>
      </c>
      <c r="Y88" s="16">
        <f t="shared" si="61"/>
        <v>0</v>
      </c>
      <c r="Z88" s="16">
        <f>IF(
                            C88="INSUMO",
                            IFERROR(
                                INDEX(
                                    Insumos!F:F,
                                    MATCH(
                                        A88&amp;B88,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A88&amp;B88,AG:AG,
                                        0)
                                ),
                                "Não encontrado")
                        )</f>
        <v>1.39</v>
      </c>
      <c r="AA88" s="16">
        <f t="shared" si="62"/>
        <v>1.39</v>
      </c>
      <c r="AB88" s="39"/>
      <c r="AC88" s="39"/>
      <c r="AD88" s="52" t="s">
        <v>62</v>
      </c>
      <c r="AE88" s="65"/>
      <c r="AF88" s="65"/>
    </row>
    <row r="89" spans="1:33" ht="25.5" x14ac:dyDescent="0.2">
      <c r="A89" s="54" t="s">
        <v>219</v>
      </c>
      <c r="B89" s="55" t="s">
        <v>65</v>
      </c>
      <c r="C89" s="66" t="s">
        <v>53</v>
      </c>
      <c r="D89" s="56" t="s">
        <v>110</v>
      </c>
      <c r="E89" s="56" t="s">
        <v>220</v>
      </c>
      <c r="F89" s="14" t="s">
        <v>126</v>
      </c>
      <c r="G89" s="14">
        <v>1</v>
      </c>
      <c r="H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0.61</v>
      </c>
      <c r="I89" s="17">
        <f t="shared" si="53"/>
        <v>0.61</v>
      </c>
      <c r="J89" s="17">
        <f t="shared" si="54"/>
        <v>0</v>
      </c>
      <c r="K89" s="17">
        <f t="shared" si="54"/>
        <v>0</v>
      </c>
      <c r="L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M89" s="17">
        <f t="shared" si="55"/>
        <v>0</v>
      </c>
      <c r="N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O89" s="17">
        <f t="shared" si="56"/>
        <v>0</v>
      </c>
      <c r="P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Q89" s="17">
        <f t="shared" si="57"/>
        <v>0</v>
      </c>
      <c r="R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S89" s="17">
        <f t="shared" si="58"/>
        <v>0</v>
      </c>
      <c r="T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U89" s="17">
        <f t="shared" si="59"/>
        <v>0</v>
      </c>
      <c r="V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W89" s="17">
        <f t="shared" si="60"/>
        <v>0</v>
      </c>
      <c r="X89" s="17">
        <f>IF(
                        C89="INSUMO",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A89&amp;B89,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A89&amp;B89,AG:AG,
                                                    0)
                                            ),
                                            "Não encontrado")
                                    )</f>
        <v>0</v>
      </c>
      <c r="Y89" s="17">
        <f t="shared" si="61"/>
        <v>0</v>
      </c>
      <c r="Z89" s="17">
        <f>IF(
                            C89="INSUMO",
                            IFERROR(
                                INDEX(
                                    Insumos!F:F,
                                    MATCH(
                                        A89&amp;B89,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A89&amp;B89,AG:AG,
                                        0)
                                ),
                                "Não encontrado")
                        )</f>
        <v>0.61</v>
      </c>
      <c r="AA89" s="17">
        <f t="shared" si="62"/>
        <v>0.61</v>
      </c>
      <c r="AB89" s="40"/>
      <c r="AC89" s="40"/>
      <c r="AD89" s="56" t="s">
        <v>62</v>
      </c>
      <c r="AE89" s="67"/>
      <c r="AF89" s="67"/>
    </row>
    <row r="90" spans="1:33" x14ac:dyDescent="0.2">
      <c r="A90" s="49" t="s">
        <v>163</v>
      </c>
      <c r="B90" s="50" t="s">
        <v>65</v>
      </c>
      <c r="C90" s="64" t="s">
        <v>53</v>
      </c>
      <c r="D90" s="52" t="s">
        <v>110</v>
      </c>
      <c r="E90" s="52" t="s">
        <v>164</v>
      </c>
      <c r="F90" s="13" t="s">
        <v>126</v>
      </c>
      <c r="G90" s="13">
        <v>1</v>
      </c>
      <c r="H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0.08</v>
      </c>
      <c r="I90" s="16">
        <f t="shared" si="53"/>
        <v>0.08</v>
      </c>
      <c r="J90" s="16">
        <f t="shared" si="54"/>
        <v>0</v>
      </c>
      <c r="K90" s="16">
        <f t="shared" si="54"/>
        <v>0</v>
      </c>
      <c r="L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M90" s="16">
        <f t="shared" si="55"/>
        <v>0</v>
      </c>
      <c r="N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O90" s="16">
        <f t="shared" si="56"/>
        <v>0</v>
      </c>
      <c r="P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Q90" s="16">
        <f t="shared" si="57"/>
        <v>0</v>
      </c>
      <c r="R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S90" s="16">
        <f t="shared" si="58"/>
        <v>0</v>
      </c>
      <c r="T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U90" s="16">
        <f t="shared" si="59"/>
        <v>0</v>
      </c>
      <c r="V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W90" s="16">
        <f t="shared" si="60"/>
        <v>0</v>
      </c>
      <c r="X90" s="16">
        <f>IF(
                        C90="INSUMO",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A90&amp;B90,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A90&amp;B90,AG:AG,
                                                    0)
                                            ),
                                            "Não encontrado")
                                    )</f>
        <v>0</v>
      </c>
      <c r="Y90" s="16">
        <f t="shared" si="61"/>
        <v>0</v>
      </c>
      <c r="Z90" s="16">
        <f>IF(
                            C90="INSUMO",
                            IFERROR(
                                INDEX(
                                    Insumos!F:F,
                                    MATCH(
                                        A90&amp;B90,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A90&amp;B90,AG:AG,
                                        0)
                                ),
                                "Não encontrado")
                        )</f>
        <v>0.08</v>
      </c>
      <c r="AA90" s="16">
        <f t="shared" si="62"/>
        <v>0.08</v>
      </c>
      <c r="AB90" s="39"/>
      <c r="AC90" s="39"/>
      <c r="AD90" s="52" t="s">
        <v>62</v>
      </c>
      <c r="AE90" s="65"/>
      <c r="AF90" s="65"/>
    </row>
    <row r="91" spans="1:33" x14ac:dyDescent="0.2">
      <c r="A91" s="54" t="s">
        <v>159</v>
      </c>
      <c r="B91" s="55" t="s">
        <v>65</v>
      </c>
      <c r="C91" s="66" t="s">
        <v>53</v>
      </c>
      <c r="D91" s="56" t="s">
        <v>110</v>
      </c>
      <c r="E91" s="56" t="s">
        <v>160</v>
      </c>
      <c r="F91" s="14" t="s">
        <v>126</v>
      </c>
      <c r="G91" s="14">
        <v>1</v>
      </c>
      <c r="H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1.43</v>
      </c>
      <c r="I91" s="17">
        <f t="shared" si="53"/>
        <v>1.43</v>
      </c>
      <c r="J91" s="17">
        <f t="shared" si="54"/>
        <v>0</v>
      </c>
      <c r="K91" s="17">
        <f t="shared" si="54"/>
        <v>0</v>
      </c>
      <c r="L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M91" s="17">
        <f t="shared" si="55"/>
        <v>0</v>
      </c>
      <c r="N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O91" s="17">
        <f t="shared" si="56"/>
        <v>0</v>
      </c>
      <c r="P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Q91" s="17">
        <f t="shared" si="57"/>
        <v>0</v>
      </c>
      <c r="R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S91" s="17">
        <f t="shared" si="58"/>
        <v>0</v>
      </c>
      <c r="T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U91" s="17">
        <f t="shared" si="59"/>
        <v>0</v>
      </c>
      <c r="V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W91" s="17">
        <f t="shared" si="60"/>
        <v>0</v>
      </c>
      <c r="X91" s="17">
        <f>IF(
                        C91="INSUMO",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A91&amp;B91,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A91&amp;B91,AG:AG,
                                                    0)
                                            ),
                                            "Não encontrado")
                                    )</f>
        <v>0</v>
      </c>
      <c r="Y91" s="17">
        <f t="shared" si="61"/>
        <v>0</v>
      </c>
      <c r="Z91" s="17">
        <f>IF(
                            C91="INSUMO",
                            IFERROR(
                                INDEX(
                                    Insumos!F:F,
                                    MATCH(
                                        A91&amp;B91,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A91&amp;B91,AG:AG,
                                        0)
                                ),
                                "Não encontrado")
                        )</f>
        <v>1.43</v>
      </c>
      <c r="AA91" s="17">
        <f t="shared" si="62"/>
        <v>1.43</v>
      </c>
      <c r="AB91" s="40"/>
      <c r="AC91" s="40"/>
      <c r="AD91" s="56" t="s">
        <v>62</v>
      </c>
      <c r="AE91" s="67"/>
      <c r="AF91" s="67"/>
    </row>
    <row r="92" spans="1:33" ht="25.5" x14ac:dyDescent="0.2">
      <c r="A92" s="49" t="s">
        <v>165</v>
      </c>
      <c r="B92" s="50" t="s">
        <v>65</v>
      </c>
      <c r="C92" s="64" t="s">
        <v>53</v>
      </c>
      <c r="D92" s="52" t="s">
        <v>110</v>
      </c>
      <c r="E92" s="52" t="s">
        <v>166</v>
      </c>
      <c r="F92" s="13" t="s">
        <v>126</v>
      </c>
      <c r="G92" s="13">
        <v>1</v>
      </c>
      <c r="H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0.61</v>
      </c>
      <c r="I92" s="16">
        <f t="shared" si="53"/>
        <v>0.61</v>
      </c>
      <c r="J92" s="16">
        <f t="shared" si="54"/>
        <v>0</v>
      </c>
      <c r="K92" s="16">
        <f t="shared" si="54"/>
        <v>0</v>
      </c>
      <c r="L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M92" s="16">
        <f t="shared" si="55"/>
        <v>0</v>
      </c>
      <c r="N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O92" s="16">
        <f t="shared" si="56"/>
        <v>0</v>
      </c>
      <c r="P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Q92" s="16">
        <f t="shared" si="57"/>
        <v>0</v>
      </c>
      <c r="R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S92" s="16">
        <f t="shared" si="58"/>
        <v>0</v>
      </c>
      <c r="T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U92" s="16">
        <f t="shared" si="59"/>
        <v>0</v>
      </c>
      <c r="V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W92" s="16">
        <f t="shared" si="60"/>
        <v>0</v>
      </c>
      <c r="X92" s="16">
        <f>IF(
                        C92="INSUMO",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A92&amp;B92,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A92&amp;B92,AG:AG,
                                                    0)
                                            ),
                                            "Não encontrado")
                                    )</f>
        <v>0</v>
      </c>
      <c r="Y92" s="16">
        <f t="shared" si="61"/>
        <v>0</v>
      </c>
      <c r="Z92" s="16">
        <f>IF(
                            C92="INSUMO",
                            IFERROR(
                                INDEX(
                                    Insumos!F:F,
                                    MATCH(
                                        A92&amp;B92,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A92&amp;B92,AG:AG,
                                        0)
                                ),
                                "Não encontrado")
                        )</f>
        <v>0.61</v>
      </c>
      <c r="AA92" s="16">
        <f t="shared" si="62"/>
        <v>0.61</v>
      </c>
      <c r="AB92" s="39"/>
      <c r="AC92" s="39"/>
      <c r="AD92" s="52" t="s">
        <v>62</v>
      </c>
      <c r="AE92" s="65"/>
      <c r="AF92" s="65"/>
    </row>
    <row r="93" spans="1:33" ht="25.5" x14ac:dyDescent="0.2">
      <c r="A93" s="54" t="s">
        <v>167</v>
      </c>
      <c r="B93" s="55" t="s">
        <v>65</v>
      </c>
      <c r="C93" s="66" t="s">
        <v>53</v>
      </c>
      <c r="D93" s="56" t="s">
        <v>110</v>
      </c>
      <c r="E93" s="56" t="s">
        <v>168</v>
      </c>
      <c r="F93" s="14" t="s">
        <v>126</v>
      </c>
      <c r="G93" s="14">
        <v>1</v>
      </c>
      <c r="H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0.01</v>
      </c>
      <c r="I93" s="17">
        <f t="shared" si="53"/>
        <v>0.01</v>
      </c>
      <c r="J93" s="17">
        <f t="shared" si="54"/>
        <v>0</v>
      </c>
      <c r="K93" s="17">
        <f t="shared" si="54"/>
        <v>0</v>
      </c>
      <c r="L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M93" s="17">
        <f t="shared" si="55"/>
        <v>0</v>
      </c>
      <c r="N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O93" s="17">
        <f t="shared" si="56"/>
        <v>0</v>
      </c>
      <c r="P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Q93" s="17">
        <f t="shared" si="57"/>
        <v>0</v>
      </c>
      <c r="R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S93" s="17">
        <f t="shared" si="58"/>
        <v>0</v>
      </c>
      <c r="T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U93" s="17">
        <f t="shared" si="59"/>
        <v>0</v>
      </c>
      <c r="V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W93" s="17">
        <f t="shared" si="60"/>
        <v>0</v>
      </c>
      <c r="X93" s="17">
        <f>IF(
                        C93="INSUMO",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A93&amp;B93,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A93&amp;B93,AG:AG,
                                                    0)
                                            ),
                                            "Não encontrado")
                                    )</f>
        <v>0</v>
      </c>
      <c r="Y93" s="17">
        <f t="shared" si="61"/>
        <v>0</v>
      </c>
      <c r="Z93" s="17">
        <f>IF(
                            C93="INSUMO",
                            IFERROR(
                                INDEX(
                                    Insumos!F:F,
                                    MATCH(
                                        A93&amp;B93,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A93&amp;B93,AG:AG,
                                        0)
                                ),
                                "Não encontrado")
                        )</f>
        <v>0.01</v>
      </c>
      <c r="AA93" s="17">
        <f t="shared" si="62"/>
        <v>0.01</v>
      </c>
      <c r="AB93" s="40"/>
      <c r="AC93" s="40"/>
      <c r="AD93" s="56" t="s">
        <v>62</v>
      </c>
      <c r="AE93" s="67"/>
      <c r="AF93" s="67"/>
    </row>
    <row r="94" spans="1:33" x14ac:dyDescent="0.2">
      <c r="A94" s="49" t="s">
        <v>221</v>
      </c>
      <c r="B94" s="50" t="s">
        <v>65</v>
      </c>
      <c r="C94" s="64" t="s">
        <v>53</v>
      </c>
      <c r="D94" s="52" t="s">
        <v>110</v>
      </c>
      <c r="E94" s="52" t="s">
        <v>222</v>
      </c>
      <c r="F94" s="13" t="s">
        <v>126</v>
      </c>
      <c r="G94" s="13">
        <v>1</v>
      </c>
      <c r="H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I94" s="16">
        <f t="shared" si="53"/>
        <v>0</v>
      </c>
      <c r="J94" s="16">
        <f t="shared" si="54"/>
        <v>18.02</v>
      </c>
      <c r="K94" s="16">
        <f t="shared" si="54"/>
        <v>18.02</v>
      </c>
      <c r="L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18.02</v>
      </c>
      <c r="M94" s="16">
        <f t="shared" si="55"/>
        <v>18.02</v>
      </c>
      <c r="N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O94" s="16">
        <f t="shared" si="56"/>
        <v>0</v>
      </c>
      <c r="P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Q94" s="16">
        <f t="shared" si="57"/>
        <v>0</v>
      </c>
      <c r="R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S94" s="16">
        <f t="shared" si="58"/>
        <v>0</v>
      </c>
      <c r="T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U94" s="16">
        <f t="shared" si="59"/>
        <v>0</v>
      </c>
      <c r="V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W94" s="16">
        <f t="shared" si="60"/>
        <v>0</v>
      </c>
      <c r="X94" s="16">
        <f>IF(
                        C94="INSUMO",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A94&amp;B94,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A94&amp;B94,AG:AG,
                                                    0)
                                            ),
                                            "Não encontrado")
                                    )</f>
        <v>0</v>
      </c>
      <c r="Y94" s="16">
        <f t="shared" si="61"/>
        <v>0</v>
      </c>
      <c r="Z94" s="16">
        <f>IF(
                            C94="INSUMO",
                            IFERROR(
                                INDEX(
                                    Insumos!F:F,
                                    MATCH(
                                        A94&amp;B94,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A94&amp;B94,AG:AG,
                                        0)
                                ),
                                "Não encontrado")
                        )</f>
        <v>18.02</v>
      </c>
      <c r="AA94" s="16">
        <f t="shared" si="62"/>
        <v>18.02</v>
      </c>
      <c r="AB94" s="39"/>
      <c r="AC94" s="39"/>
      <c r="AD94" s="52" t="s">
        <v>62</v>
      </c>
      <c r="AE94" s="65"/>
      <c r="AF94" s="65"/>
    </row>
    <row r="95" spans="1:33" ht="25.5" x14ac:dyDescent="0.2">
      <c r="A95" s="58" t="s">
        <v>132</v>
      </c>
      <c r="B95" s="59" t="s">
        <v>65</v>
      </c>
      <c r="C95" s="60" t="s">
        <v>62</v>
      </c>
      <c r="D95" s="61" t="s">
        <v>110</v>
      </c>
      <c r="E95" s="61" t="s">
        <v>133</v>
      </c>
      <c r="F95" s="62" t="s">
        <v>126</v>
      </c>
      <c r="G95" s="18"/>
      <c r="H95" s="19"/>
      <c r="I95" s="19">
        <f>SUM(I96:I103)</f>
        <v>3.9999999999999996</v>
      </c>
      <c r="J95" s="19"/>
      <c r="K95" s="19">
        <f>SUM(K96:K103)</f>
        <v>28.899697800000002</v>
      </c>
      <c r="L95" s="19"/>
      <c r="M95" s="19">
        <f>SUM(M96:M103)</f>
        <v>28.899697800000002</v>
      </c>
      <c r="N95" s="19"/>
      <c r="O95" s="19">
        <f>SUM(O96:O103)</f>
        <v>0</v>
      </c>
      <c r="P95" s="19"/>
      <c r="Q95" s="19">
        <f>SUM(Q96:Q103)</f>
        <v>0</v>
      </c>
      <c r="R95" s="19"/>
      <c r="S95" s="19">
        <f>SUM(S96:S103)</f>
        <v>0</v>
      </c>
      <c r="T95" s="19"/>
      <c r="U95" s="19">
        <f>SUM(U96:U103)</f>
        <v>0</v>
      </c>
      <c r="V95" s="19"/>
      <c r="W95" s="19">
        <f>SUM(W96:W103)</f>
        <v>0</v>
      </c>
      <c r="X95" s="19"/>
      <c r="Y95" s="19">
        <f>SUM(Y96:Y103)</f>
        <v>0</v>
      </c>
      <c r="Z95" s="19"/>
      <c r="AA95" s="19">
        <f>SUM(AA96:AA103)</f>
        <v>32.899697799999998</v>
      </c>
      <c r="AB95" s="38" t="s">
        <v>62</v>
      </c>
      <c r="AC95" s="38"/>
      <c r="AD95" s="61" t="s">
        <v>62</v>
      </c>
      <c r="AE95" s="63" t="s">
        <v>62</v>
      </c>
      <c r="AF95" s="63" t="s">
        <v>201</v>
      </c>
      <c r="AG95" t="str">
        <f>A95&amp;B95&amp;C95</f>
        <v>88262SINAPI</v>
      </c>
    </row>
    <row r="96" spans="1:33" ht="25.5" x14ac:dyDescent="0.2">
      <c r="A96" s="54" t="s">
        <v>223</v>
      </c>
      <c r="B96" s="55" t="s">
        <v>65</v>
      </c>
      <c r="C96" s="66" t="s">
        <v>45</v>
      </c>
      <c r="D96" s="56" t="s">
        <v>110</v>
      </c>
      <c r="E96" s="56" t="s">
        <v>224</v>
      </c>
      <c r="F96" s="14" t="s">
        <v>126</v>
      </c>
      <c r="G96" s="14">
        <v>1</v>
      </c>
      <c r="H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I96" s="17">
        <f t="shared" ref="I96:I103" si="63">H96*G96/1</f>
        <v>0</v>
      </c>
      <c r="J96" s="17">
        <f t="shared" ref="J96:K103" si="64">T96 + N96 + L96 + X96 + R96 + P96 + V96</f>
        <v>0.32969779999999999</v>
      </c>
      <c r="K96" s="17">
        <f t="shared" si="64"/>
        <v>0.32969779999999999</v>
      </c>
      <c r="L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0.32969779999999999</v>
      </c>
      <c r="M96" s="17">
        <f t="shared" ref="M96:M103" si="65">L96*G96/1</f>
        <v>0.32969779999999999</v>
      </c>
      <c r="N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O96" s="17">
        <f t="shared" ref="O96:O103" si="66">N96*G96/1</f>
        <v>0</v>
      </c>
      <c r="P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Q96" s="17">
        <f t="shared" ref="Q96:Q103" si="67">P96*G96/1</f>
        <v>0</v>
      </c>
      <c r="R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S96" s="17">
        <f t="shared" ref="S96:S103" si="68">R96*G96/1</f>
        <v>0</v>
      </c>
      <c r="T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U96" s="17">
        <f t="shared" ref="U96:U103" si="69">T96*G96/1</f>
        <v>0</v>
      </c>
      <c r="V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W96" s="17">
        <f t="shared" ref="W96:W103" si="70">V96*G96/1</f>
        <v>0</v>
      </c>
      <c r="X96" s="17">
        <f>IF(
                        C96="INSUMO",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A96&amp;B96,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A96&amp;B96,AG:AG,
                                                    0)
                                            ),
                                            "Não encontrado")
                                    )</f>
        <v>0</v>
      </c>
      <c r="Y96" s="17">
        <f t="shared" ref="Y96:Y103" si="71">X96*G96/1</f>
        <v>0</v>
      </c>
      <c r="Z96" s="17">
        <f>IF(
                            C96="INSUMO",
                            IFERROR(
                                INDEX(
                                    Insumos!F:F,
                                    MATCH(
                                        A96&amp;B96,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A96&amp;B96,AG:AG,
                                        0)
                                ),
                                "Não encontrado")
                        )</f>
        <v>0.32969779999999999</v>
      </c>
      <c r="AA96" s="17">
        <f t="shared" ref="AA96:AA103" si="72">G96*Z96</f>
        <v>0.32969779999999999</v>
      </c>
      <c r="AB96" s="40"/>
      <c r="AC96" s="40"/>
      <c r="AD96" s="56" t="s">
        <v>62</v>
      </c>
      <c r="AE96" s="67"/>
      <c r="AF96" s="67"/>
    </row>
    <row r="97" spans="1:33" ht="25.5" x14ac:dyDescent="0.2">
      <c r="A97" s="49" t="s">
        <v>225</v>
      </c>
      <c r="B97" s="50" t="s">
        <v>65</v>
      </c>
      <c r="C97" s="64" t="s">
        <v>53</v>
      </c>
      <c r="D97" s="52" t="s">
        <v>110</v>
      </c>
      <c r="E97" s="52" t="s">
        <v>226</v>
      </c>
      <c r="F97" s="13" t="s">
        <v>126</v>
      </c>
      <c r="G97" s="13">
        <v>1</v>
      </c>
      <c r="H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1.43</v>
      </c>
      <c r="I97" s="16">
        <f t="shared" si="63"/>
        <v>1.43</v>
      </c>
      <c r="J97" s="16">
        <f t="shared" si="64"/>
        <v>0</v>
      </c>
      <c r="K97" s="16">
        <f t="shared" si="64"/>
        <v>0</v>
      </c>
      <c r="L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M97" s="16">
        <f t="shared" si="65"/>
        <v>0</v>
      </c>
      <c r="N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O97" s="16">
        <f t="shared" si="66"/>
        <v>0</v>
      </c>
      <c r="P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Q97" s="16">
        <f t="shared" si="67"/>
        <v>0</v>
      </c>
      <c r="R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S97" s="16">
        <f t="shared" si="68"/>
        <v>0</v>
      </c>
      <c r="T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U97" s="16">
        <f t="shared" si="69"/>
        <v>0</v>
      </c>
      <c r="V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W97" s="16">
        <f t="shared" si="70"/>
        <v>0</v>
      </c>
      <c r="X97" s="16">
        <f>IF(
                        C97="INSUMO",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A97&amp;B97,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A97&amp;B97,AG:AG,
                                                    0)
                                            ),
                                            "Não encontrado")
                                    )</f>
        <v>0</v>
      </c>
      <c r="Y97" s="16">
        <f t="shared" si="71"/>
        <v>0</v>
      </c>
      <c r="Z97" s="16">
        <f>IF(
                            C97="INSUMO",
                            IFERROR(
                                INDEX(
                                    Insumos!F:F,
                                    MATCH(
                                        A97&amp;B97,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A97&amp;B97,AG:AG,
                                        0)
                                ),
                                "Não encontrado")
                        )</f>
        <v>1.43</v>
      </c>
      <c r="AA97" s="16">
        <f t="shared" si="72"/>
        <v>1.43</v>
      </c>
      <c r="AB97" s="39"/>
      <c r="AC97" s="39"/>
      <c r="AD97" s="52" t="s">
        <v>62</v>
      </c>
      <c r="AE97" s="65"/>
      <c r="AF97" s="65"/>
    </row>
    <row r="98" spans="1:33" ht="25.5" x14ac:dyDescent="0.2">
      <c r="A98" s="54" t="s">
        <v>227</v>
      </c>
      <c r="B98" s="55" t="s">
        <v>65</v>
      </c>
      <c r="C98" s="66" t="s">
        <v>53</v>
      </c>
      <c r="D98" s="56" t="s">
        <v>110</v>
      </c>
      <c r="E98" s="56" t="s">
        <v>228</v>
      </c>
      <c r="F98" s="14" t="s">
        <v>126</v>
      </c>
      <c r="G98" s="14">
        <v>1</v>
      </c>
      <c r="H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0.44</v>
      </c>
      <c r="I98" s="17">
        <f t="shared" si="63"/>
        <v>0.44</v>
      </c>
      <c r="J98" s="17">
        <f t="shared" si="64"/>
        <v>0</v>
      </c>
      <c r="K98" s="17">
        <f t="shared" si="64"/>
        <v>0</v>
      </c>
      <c r="L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M98" s="17">
        <f t="shared" si="65"/>
        <v>0</v>
      </c>
      <c r="N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O98" s="17">
        <f t="shared" si="66"/>
        <v>0</v>
      </c>
      <c r="P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Q98" s="17">
        <f t="shared" si="67"/>
        <v>0</v>
      </c>
      <c r="R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S98" s="17">
        <f t="shared" si="68"/>
        <v>0</v>
      </c>
      <c r="T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U98" s="17">
        <f t="shared" si="69"/>
        <v>0</v>
      </c>
      <c r="V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W98" s="17">
        <f t="shared" si="70"/>
        <v>0</v>
      </c>
      <c r="X98" s="17">
        <f>IF(
                        C98="INSUMO",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A98&amp;B98,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A98&amp;B98,AG:AG,
                                                    0)
                                            ),
                                            "Não encontrado")
                                    )</f>
        <v>0</v>
      </c>
      <c r="Y98" s="17">
        <f t="shared" si="71"/>
        <v>0</v>
      </c>
      <c r="Z98" s="17">
        <f>IF(
                            C98="INSUMO",
                            IFERROR(
                                INDEX(
                                    Insumos!F:F,
                                    MATCH(
                                        A98&amp;B98,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A98&amp;B98,AG:AG,
                                        0)
                                ),
                                "Não encontrado")
                        )</f>
        <v>0.44</v>
      </c>
      <c r="AA98" s="17">
        <f t="shared" si="72"/>
        <v>0.44</v>
      </c>
      <c r="AB98" s="40"/>
      <c r="AC98" s="40"/>
      <c r="AD98" s="56" t="s">
        <v>62</v>
      </c>
      <c r="AE98" s="67"/>
      <c r="AF98" s="67"/>
    </row>
    <row r="99" spans="1:33" x14ac:dyDescent="0.2">
      <c r="A99" s="49" t="s">
        <v>163</v>
      </c>
      <c r="B99" s="50" t="s">
        <v>65</v>
      </c>
      <c r="C99" s="64" t="s">
        <v>53</v>
      </c>
      <c r="D99" s="52" t="s">
        <v>110</v>
      </c>
      <c r="E99" s="52" t="s">
        <v>164</v>
      </c>
      <c r="F99" s="13" t="s">
        <v>126</v>
      </c>
      <c r="G99" s="13">
        <v>1</v>
      </c>
      <c r="H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0.08</v>
      </c>
      <c r="I99" s="16">
        <f t="shared" si="63"/>
        <v>0.08</v>
      </c>
      <c r="J99" s="16">
        <f t="shared" si="64"/>
        <v>0</v>
      </c>
      <c r="K99" s="16">
        <f t="shared" si="64"/>
        <v>0</v>
      </c>
      <c r="L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M99" s="16">
        <f t="shared" si="65"/>
        <v>0</v>
      </c>
      <c r="N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O99" s="16">
        <f t="shared" si="66"/>
        <v>0</v>
      </c>
      <c r="P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Q99" s="16">
        <f t="shared" si="67"/>
        <v>0</v>
      </c>
      <c r="R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S99" s="16">
        <f t="shared" si="68"/>
        <v>0</v>
      </c>
      <c r="T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U99" s="16">
        <f t="shared" si="69"/>
        <v>0</v>
      </c>
      <c r="V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W99" s="16">
        <f t="shared" si="70"/>
        <v>0</v>
      </c>
      <c r="X99" s="16">
        <f>IF(
                        C99="INSUMO",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A99&amp;B99,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A99&amp;B99,AG:AG,
                                                    0)
                                            ),
                                            "Não encontrado")
                                    )</f>
        <v>0</v>
      </c>
      <c r="Y99" s="16">
        <f t="shared" si="71"/>
        <v>0</v>
      </c>
      <c r="Z99" s="16">
        <f>IF(
                            C99="INSUMO",
                            IFERROR(
                                INDEX(
                                    Insumos!F:F,
                                    MATCH(
                                        A99&amp;B99,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A99&amp;B99,AG:AG,
                                        0)
                                ),
                                "Não encontrado")
                        )</f>
        <v>0.08</v>
      </c>
      <c r="AA99" s="16">
        <f t="shared" si="72"/>
        <v>0.08</v>
      </c>
      <c r="AB99" s="39"/>
      <c r="AC99" s="39"/>
      <c r="AD99" s="52" t="s">
        <v>62</v>
      </c>
      <c r="AE99" s="65"/>
      <c r="AF99" s="65"/>
    </row>
    <row r="100" spans="1:33" x14ac:dyDescent="0.2">
      <c r="A100" s="54" t="s">
        <v>159</v>
      </c>
      <c r="B100" s="55" t="s">
        <v>65</v>
      </c>
      <c r="C100" s="66" t="s">
        <v>53</v>
      </c>
      <c r="D100" s="56" t="s">
        <v>110</v>
      </c>
      <c r="E100" s="56" t="s">
        <v>160</v>
      </c>
      <c r="F100" s="14" t="s">
        <v>126</v>
      </c>
      <c r="G100" s="14">
        <v>1</v>
      </c>
      <c r="H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1.43</v>
      </c>
      <c r="I100" s="17">
        <f t="shared" si="63"/>
        <v>1.43</v>
      </c>
      <c r="J100" s="17">
        <f t="shared" si="64"/>
        <v>0</v>
      </c>
      <c r="K100" s="17">
        <f t="shared" si="64"/>
        <v>0</v>
      </c>
      <c r="L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M100" s="17">
        <f t="shared" si="65"/>
        <v>0</v>
      </c>
      <c r="N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O100" s="17">
        <f t="shared" si="66"/>
        <v>0</v>
      </c>
      <c r="P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Q100" s="17">
        <f t="shared" si="67"/>
        <v>0</v>
      </c>
      <c r="R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S100" s="17">
        <f t="shared" si="68"/>
        <v>0</v>
      </c>
      <c r="T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U100" s="17">
        <f t="shared" si="69"/>
        <v>0</v>
      </c>
      <c r="V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W100" s="17">
        <f t="shared" si="70"/>
        <v>0</v>
      </c>
      <c r="X100" s="17">
        <f>IF(
                        C100="INSUMO",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A100&amp;B100,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A100&amp;B100,AG:AG,
                                                    0)
                                            ),
                                            "Não encontrado")
                                    )</f>
        <v>0</v>
      </c>
      <c r="Y100" s="17">
        <f t="shared" si="71"/>
        <v>0</v>
      </c>
      <c r="Z100" s="17">
        <f>IF(
                            C100="INSUMO",
                            IFERROR(
                                INDEX(
                                    Insumos!F:F,
                                    MATCH(
                                        A100&amp;B100,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A100&amp;B100,AG:AG,
                                        0)
                                ),
                                "Não encontrado")
                        )</f>
        <v>1.43</v>
      </c>
      <c r="AA100" s="17">
        <f t="shared" si="72"/>
        <v>1.43</v>
      </c>
      <c r="AB100" s="40"/>
      <c r="AC100" s="40"/>
      <c r="AD100" s="56" t="s">
        <v>62</v>
      </c>
      <c r="AE100" s="67"/>
      <c r="AF100" s="67"/>
    </row>
    <row r="101" spans="1:33" ht="25.5" x14ac:dyDescent="0.2">
      <c r="A101" s="49" t="s">
        <v>165</v>
      </c>
      <c r="B101" s="50" t="s">
        <v>65</v>
      </c>
      <c r="C101" s="64" t="s">
        <v>53</v>
      </c>
      <c r="D101" s="52" t="s">
        <v>110</v>
      </c>
      <c r="E101" s="52" t="s">
        <v>166</v>
      </c>
      <c r="F101" s="13" t="s">
        <v>126</v>
      </c>
      <c r="G101" s="13">
        <v>1</v>
      </c>
      <c r="H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0.61</v>
      </c>
      <c r="I101" s="16">
        <f t="shared" si="63"/>
        <v>0.61</v>
      </c>
      <c r="J101" s="16">
        <f t="shared" si="64"/>
        <v>0</v>
      </c>
      <c r="K101" s="16">
        <f t="shared" si="64"/>
        <v>0</v>
      </c>
      <c r="L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M101" s="16">
        <f t="shared" si="65"/>
        <v>0</v>
      </c>
      <c r="N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O101" s="16">
        <f t="shared" si="66"/>
        <v>0</v>
      </c>
      <c r="P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Q101" s="16">
        <f t="shared" si="67"/>
        <v>0</v>
      </c>
      <c r="R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S101" s="16">
        <f t="shared" si="68"/>
        <v>0</v>
      </c>
      <c r="T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U101" s="16">
        <f t="shared" si="69"/>
        <v>0</v>
      </c>
      <c r="V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W101" s="16">
        <f t="shared" si="70"/>
        <v>0</v>
      </c>
      <c r="X101" s="16">
        <f>IF(
                        C101="INSUMO",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A101&amp;B101,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A101&amp;B101,AG:AG,
                                                    0)
                                            ),
                                            "Não encontrado")
                                    )</f>
        <v>0</v>
      </c>
      <c r="Y101" s="16">
        <f t="shared" si="71"/>
        <v>0</v>
      </c>
      <c r="Z101" s="16">
        <f>IF(
                            C101="INSUMO",
                            IFERROR(
                                INDEX(
                                    Insumos!F:F,
                                    MATCH(
                                        A101&amp;B101,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A101&amp;B101,AG:AG,
                                        0)
                                ),
                                "Não encontrado")
                        )</f>
        <v>0.61</v>
      </c>
      <c r="AA101" s="16">
        <f t="shared" si="72"/>
        <v>0.61</v>
      </c>
      <c r="AB101" s="39"/>
      <c r="AC101" s="39"/>
      <c r="AD101" s="52" t="s">
        <v>62</v>
      </c>
      <c r="AE101" s="65"/>
      <c r="AF101" s="65"/>
    </row>
    <row r="102" spans="1:33" ht="25.5" x14ac:dyDescent="0.2">
      <c r="A102" s="54" t="s">
        <v>167</v>
      </c>
      <c r="B102" s="55" t="s">
        <v>65</v>
      </c>
      <c r="C102" s="66" t="s">
        <v>53</v>
      </c>
      <c r="D102" s="56" t="s">
        <v>110</v>
      </c>
      <c r="E102" s="56" t="s">
        <v>168</v>
      </c>
      <c r="F102" s="14" t="s">
        <v>126</v>
      </c>
      <c r="G102" s="14">
        <v>1</v>
      </c>
      <c r="H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0.01</v>
      </c>
      <c r="I102" s="17">
        <f t="shared" si="63"/>
        <v>0.01</v>
      </c>
      <c r="J102" s="17">
        <f t="shared" si="64"/>
        <v>0</v>
      </c>
      <c r="K102" s="17">
        <f t="shared" si="64"/>
        <v>0</v>
      </c>
      <c r="L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M102" s="17">
        <f t="shared" si="65"/>
        <v>0</v>
      </c>
      <c r="N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O102" s="17">
        <f t="shared" si="66"/>
        <v>0</v>
      </c>
      <c r="P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Q102" s="17">
        <f t="shared" si="67"/>
        <v>0</v>
      </c>
      <c r="R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S102" s="17">
        <f t="shared" si="68"/>
        <v>0</v>
      </c>
      <c r="T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U102" s="17">
        <f t="shared" si="69"/>
        <v>0</v>
      </c>
      <c r="V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W102" s="17">
        <f t="shared" si="70"/>
        <v>0</v>
      </c>
      <c r="X102" s="17">
        <f>IF(
                        C102="INSUMO",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A102&amp;B102,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A102&amp;B102,AG:AG,
                                                    0)
                                            ),
                                            "Não encontrado")
                                    )</f>
        <v>0</v>
      </c>
      <c r="Y102" s="17">
        <f t="shared" si="71"/>
        <v>0</v>
      </c>
      <c r="Z102" s="17">
        <f>IF(
                            C102="INSUMO",
                            IFERROR(
                                INDEX(
                                    Insumos!F:F,
                                    MATCH(
                                        A102&amp;B102,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A102&amp;B102,AG:AG,
                                        0)
                                ),
                                "Não encontrado")
                        )</f>
        <v>0.01</v>
      </c>
      <c r="AA102" s="17">
        <f t="shared" si="72"/>
        <v>0.01</v>
      </c>
      <c r="AB102" s="40"/>
      <c r="AC102" s="40"/>
      <c r="AD102" s="56" t="s">
        <v>62</v>
      </c>
      <c r="AE102" s="67"/>
      <c r="AF102" s="67"/>
    </row>
    <row r="103" spans="1:33" x14ac:dyDescent="0.2">
      <c r="A103" s="49" t="s">
        <v>229</v>
      </c>
      <c r="B103" s="50" t="s">
        <v>65</v>
      </c>
      <c r="C103" s="64" t="s">
        <v>53</v>
      </c>
      <c r="D103" s="52" t="s">
        <v>110</v>
      </c>
      <c r="E103" s="52" t="s">
        <v>230</v>
      </c>
      <c r="F103" s="13" t="s">
        <v>126</v>
      </c>
      <c r="G103" s="13">
        <v>1</v>
      </c>
      <c r="H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I103" s="16">
        <f t="shared" si="63"/>
        <v>0</v>
      </c>
      <c r="J103" s="16">
        <f t="shared" si="64"/>
        <v>28.57</v>
      </c>
      <c r="K103" s="16">
        <f t="shared" si="64"/>
        <v>28.57</v>
      </c>
      <c r="L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28.57</v>
      </c>
      <c r="M103" s="16">
        <f t="shared" si="65"/>
        <v>28.57</v>
      </c>
      <c r="N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O103" s="16">
        <f t="shared" si="66"/>
        <v>0</v>
      </c>
      <c r="P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Q103" s="16">
        <f t="shared" si="67"/>
        <v>0</v>
      </c>
      <c r="R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S103" s="16">
        <f t="shared" si="68"/>
        <v>0</v>
      </c>
      <c r="T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U103" s="16">
        <f t="shared" si="69"/>
        <v>0</v>
      </c>
      <c r="V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W103" s="16">
        <f t="shared" si="70"/>
        <v>0</v>
      </c>
      <c r="X103" s="16">
        <f>IF(
                        C103="INSUMO",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A103&amp;B103,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A103&amp;B103,AG:AG,
                                                    0)
                                            ),
                                            "Não encontrado")
                                    )</f>
        <v>0</v>
      </c>
      <c r="Y103" s="16">
        <f t="shared" si="71"/>
        <v>0</v>
      </c>
      <c r="Z103" s="16">
        <f>IF(
                            C103="INSUMO",
                            IFERROR(
                                INDEX(
                                    Insumos!F:F,
                                    MATCH(
                                        A103&amp;B103,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A103&amp;B103,AG:AG,
                                        0)
                                ),
                                "Não encontrado")
                        )</f>
        <v>28.57</v>
      </c>
      <c r="AA103" s="16">
        <f t="shared" si="72"/>
        <v>28.57</v>
      </c>
      <c r="AB103" s="39"/>
      <c r="AC103" s="39"/>
      <c r="AD103" s="52" t="s">
        <v>62</v>
      </c>
      <c r="AE103" s="65"/>
      <c r="AF103" s="65"/>
    </row>
    <row r="104" spans="1:33" ht="25.5" x14ac:dyDescent="0.2">
      <c r="A104" s="58" t="s">
        <v>211</v>
      </c>
      <c r="B104" s="59" t="s">
        <v>65</v>
      </c>
      <c r="C104" s="60" t="s">
        <v>62</v>
      </c>
      <c r="D104" s="61" t="s">
        <v>110</v>
      </c>
      <c r="E104" s="61" t="s">
        <v>212</v>
      </c>
      <c r="F104" s="62" t="s">
        <v>126</v>
      </c>
      <c r="G104" s="18"/>
      <c r="H104" s="19"/>
      <c r="I104" s="19">
        <f>SUM(I105:I112)</f>
        <v>6.03</v>
      </c>
      <c r="J104" s="19"/>
      <c r="K104" s="19">
        <f>SUM(K105:K112)</f>
        <v>25.7444612</v>
      </c>
      <c r="L104" s="19"/>
      <c r="M104" s="19">
        <f>SUM(M105:M112)</f>
        <v>25.7444612</v>
      </c>
      <c r="N104" s="19"/>
      <c r="O104" s="19">
        <f>SUM(O105:O112)</f>
        <v>0</v>
      </c>
      <c r="P104" s="19"/>
      <c r="Q104" s="19">
        <f>SUM(Q105:Q112)</f>
        <v>0</v>
      </c>
      <c r="R104" s="19"/>
      <c r="S104" s="19">
        <f>SUM(S105:S112)</f>
        <v>0</v>
      </c>
      <c r="T104" s="19"/>
      <c r="U104" s="19">
        <f>SUM(U105:U112)</f>
        <v>0</v>
      </c>
      <c r="V104" s="19"/>
      <c r="W104" s="19">
        <f>SUM(W105:W112)</f>
        <v>0</v>
      </c>
      <c r="X104" s="19"/>
      <c r="Y104" s="19">
        <f>SUM(Y105:Y112)</f>
        <v>0</v>
      </c>
      <c r="Z104" s="19"/>
      <c r="AA104" s="19">
        <f>SUM(AA105:AA112)</f>
        <v>31.774461200000001</v>
      </c>
      <c r="AB104" s="38" t="s">
        <v>62</v>
      </c>
      <c r="AC104" s="38"/>
      <c r="AD104" s="61" t="s">
        <v>62</v>
      </c>
      <c r="AE104" s="63" t="s">
        <v>62</v>
      </c>
      <c r="AF104" s="63" t="s">
        <v>201</v>
      </c>
      <c r="AG104" t="str">
        <f>A104&amp;B104&amp;C104</f>
        <v>88310SINAPI</v>
      </c>
    </row>
    <row r="105" spans="1:33" ht="25.5" x14ac:dyDescent="0.2">
      <c r="A105" s="54" t="s">
        <v>231</v>
      </c>
      <c r="B105" s="55" t="s">
        <v>65</v>
      </c>
      <c r="C105" s="66" t="s">
        <v>45</v>
      </c>
      <c r="D105" s="56" t="s">
        <v>110</v>
      </c>
      <c r="E105" s="56" t="s">
        <v>232</v>
      </c>
      <c r="F105" s="14" t="s">
        <v>126</v>
      </c>
      <c r="G105" s="14">
        <v>1</v>
      </c>
      <c r="H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I105" s="17">
        <f t="shared" ref="I105:I112" si="73">H105*G105/1</f>
        <v>0</v>
      </c>
      <c r="J105" s="17">
        <f t="shared" ref="J105:K112" si="74">T105 + N105 + L105 + X105 + R105 + P105 + V105</f>
        <v>0.37446120000000005</v>
      </c>
      <c r="K105" s="17">
        <f t="shared" si="74"/>
        <v>0.37446120000000005</v>
      </c>
      <c r="L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0.37446120000000005</v>
      </c>
      <c r="M105" s="17">
        <f t="shared" ref="M105:M112" si="75">L105*G105/1</f>
        <v>0.37446120000000005</v>
      </c>
      <c r="N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O105" s="17">
        <f t="shared" ref="O105:O112" si="76">N105*G105/1</f>
        <v>0</v>
      </c>
      <c r="P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Q105" s="17">
        <f t="shared" ref="Q105:Q112" si="77">P105*G105/1</f>
        <v>0</v>
      </c>
      <c r="R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S105" s="17">
        <f t="shared" ref="S105:S112" si="78">R105*G105/1</f>
        <v>0</v>
      </c>
      <c r="T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U105" s="17">
        <f t="shared" ref="U105:U112" si="79">T105*G105/1</f>
        <v>0</v>
      </c>
      <c r="V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W105" s="17">
        <f t="shared" ref="W105:W112" si="80">V105*G105/1</f>
        <v>0</v>
      </c>
      <c r="X105" s="17">
        <f>IF(
                        C105="INSUMO",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A105&amp;B105,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A105&amp;B105,AG:AG,
                                                    0)
                                            ),
                                            "Não encontrado")
                                    )</f>
        <v>0</v>
      </c>
      <c r="Y105" s="17">
        <f t="shared" ref="Y105:Y112" si="81">X105*G105/1</f>
        <v>0</v>
      </c>
      <c r="Z105" s="17">
        <f>IF(
                            C105="INSUMO",
                            IFERROR(
                                INDEX(
                                    Insumos!F:F,
                                    MATCH(
                                        A105&amp;B105,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A105&amp;B105,AG:AG,
                                        0)
                                ),
                                "Não encontrado")
                        )</f>
        <v>0.37446120000000005</v>
      </c>
      <c r="AA105" s="17">
        <f t="shared" ref="AA105:AA112" si="82">G105*Z105</f>
        <v>0.37446120000000005</v>
      </c>
      <c r="AB105" s="40"/>
      <c r="AC105" s="40"/>
      <c r="AD105" s="56" t="s">
        <v>62</v>
      </c>
      <c r="AE105" s="67"/>
      <c r="AF105" s="67"/>
    </row>
    <row r="106" spans="1:33" ht="25.5" x14ac:dyDescent="0.2">
      <c r="A106" s="49" t="s">
        <v>233</v>
      </c>
      <c r="B106" s="50" t="s">
        <v>65</v>
      </c>
      <c r="C106" s="64" t="s">
        <v>53</v>
      </c>
      <c r="D106" s="52" t="s">
        <v>110</v>
      </c>
      <c r="E106" s="52" t="s">
        <v>234</v>
      </c>
      <c r="F106" s="13" t="s">
        <v>126</v>
      </c>
      <c r="G106" s="13">
        <v>1</v>
      </c>
      <c r="H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1.85</v>
      </c>
      <c r="I106" s="16">
        <f t="shared" si="73"/>
        <v>1.85</v>
      </c>
      <c r="J106" s="16">
        <f t="shared" si="74"/>
        <v>0</v>
      </c>
      <c r="K106" s="16">
        <f t="shared" si="74"/>
        <v>0</v>
      </c>
      <c r="L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M106" s="16">
        <f t="shared" si="75"/>
        <v>0</v>
      </c>
      <c r="N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O106" s="16">
        <f t="shared" si="76"/>
        <v>0</v>
      </c>
      <c r="P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Q106" s="16">
        <f t="shared" si="77"/>
        <v>0</v>
      </c>
      <c r="R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S106" s="16">
        <f t="shared" si="78"/>
        <v>0</v>
      </c>
      <c r="T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U106" s="16">
        <f t="shared" si="79"/>
        <v>0</v>
      </c>
      <c r="V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W106" s="16">
        <f t="shared" si="80"/>
        <v>0</v>
      </c>
      <c r="X106" s="16">
        <f>IF(
                        C106="INSUMO",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A106&amp;B106,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A106&amp;B106,AG:AG,
                                                    0)
                                            ),
                                            "Não encontrado")
                                    )</f>
        <v>0</v>
      </c>
      <c r="Y106" s="16">
        <f t="shared" si="81"/>
        <v>0</v>
      </c>
      <c r="Z106" s="16">
        <f>IF(
                            C106="INSUMO",
                            IFERROR(
                                INDEX(
                                    Insumos!F:F,
                                    MATCH(
                                        A106&amp;B106,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A106&amp;B106,AG:AG,
                                        0)
                                ),
                                "Não encontrado")
                        )</f>
        <v>1.85</v>
      </c>
      <c r="AA106" s="16">
        <f t="shared" si="82"/>
        <v>1.85</v>
      </c>
      <c r="AB106" s="39"/>
      <c r="AC106" s="39"/>
      <c r="AD106" s="52" t="s">
        <v>62</v>
      </c>
      <c r="AE106" s="65"/>
      <c r="AF106" s="65"/>
    </row>
    <row r="107" spans="1:33" ht="25.5" x14ac:dyDescent="0.2">
      <c r="A107" s="54" t="s">
        <v>235</v>
      </c>
      <c r="B107" s="55" t="s">
        <v>65</v>
      </c>
      <c r="C107" s="66" t="s">
        <v>53</v>
      </c>
      <c r="D107" s="56" t="s">
        <v>110</v>
      </c>
      <c r="E107" s="56" t="s">
        <v>236</v>
      </c>
      <c r="F107" s="14" t="s">
        <v>126</v>
      </c>
      <c r="G107" s="14">
        <v>1</v>
      </c>
      <c r="H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2.0499999999999998</v>
      </c>
      <c r="I107" s="17">
        <f t="shared" si="73"/>
        <v>2.0499999999999998</v>
      </c>
      <c r="J107" s="17">
        <f t="shared" si="74"/>
        <v>0</v>
      </c>
      <c r="K107" s="17">
        <f t="shared" si="74"/>
        <v>0</v>
      </c>
      <c r="L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M107" s="17">
        <f t="shared" si="75"/>
        <v>0</v>
      </c>
      <c r="N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O107" s="17">
        <f t="shared" si="76"/>
        <v>0</v>
      </c>
      <c r="P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Q107" s="17">
        <f t="shared" si="77"/>
        <v>0</v>
      </c>
      <c r="R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S107" s="17">
        <f t="shared" si="78"/>
        <v>0</v>
      </c>
      <c r="T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U107" s="17">
        <f t="shared" si="79"/>
        <v>0</v>
      </c>
      <c r="V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W107" s="17">
        <f t="shared" si="80"/>
        <v>0</v>
      </c>
      <c r="X107" s="17">
        <f>IF(
                        C107="INSUMO",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A107&amp;B107,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A107&amp;B107,AG:AG,
                                                    0)
                                            ),
                                            "Não encontrado")
                                    )</f>
        <v>0</v>
      </c>
      <c r="Y107" s="17">
        <f t="shared" si="81"/>
        <v>0</v>
      </c>
      <c r="Z107" s="17">
        <f>IF(
                            C107="INSUMO",
                            IFERROR(
                                INDEX(
                                    Insumos!F:F,
                                    MATCH(
                                        A107&amp;B107,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A107&amp;B107,AG:AG,
                                        0)
                                ),
                                "Não encontrado")
                        )</f>
        <v>2.0499999999999998</v>
      </c>
      <c r="AA107" s="17">
        <f t="shared" si="82"/>
        <v>2.0499999999999998</v>
      </c>
      <c r="AB107" s="40"/>
      <c r="AC107" s="40"/>
      <c r="AD107" s="56" t="s">
        <v>62</v>
      </c>
      <c r="AE107" s="67"/>
      <c r="AF107" s="67"/>
    </row>
    <row r="108" spans="1:33" x14ac:dyDescent="0.2">
      <c r="A108" s="49" t="s">
        <v>163</v>
      </c>
      <c r="B108" s="50" t="s">
        <v>65</v>
      </c>
      <c r="C108" s="64" t="s">
        <v>53</v>
      </c>
      <c r="D108" s="52" t="s">
        <v>110</v>
      </c>
      <c r="E108" s="52" t="s">
        <v>164</v>
      </c>
      <c r="F108" s="13" t="s">
        <v>126</v>
      </c>
      <c r="G108" s="13">
        <v>1</v>
      </c>
      <c r="H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0.08</v>
      </c>
      <c r="I108" s="16">
        <f t="shared" si="73"/>
        <v>0.08</v>
      </c>
      <c r="J108" s="16">
        <f t="shared" si="74"/>
        <v>0</v>
      </c>
      <c r="K108" s="16">
        <f t="shared" si="74"/>
        <v>0</v>
      </c>
      <c r="L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M108" s="16">
        <f t="shared" si="75"/>
        <v>0</v>
      </c>
      <c r="N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O108" s="16">
        <f t="shared" si="76"/>
        <v>0</v>
      </c>
      <c r="P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Q108" s="16">
        <f t="shared" si="77"/>
        <v>0</v>
      </c>
      <c r="R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S108" s="16">
        <f t="shared" si="78"/>
        <v>0</v>
      </c>
      <c r="T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U108" s="16">
        <f t="shared" si="79"/>
        <v>0</v>
      </c>
      <c r="V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W108" s="16">
        <f t="shared" si="80"/>
        <v>0</v>
      </c>
      <c r="X108" s="16">
        <f>IF(
                        C108="INSUMO",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A108&amp;B108,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A108&amp;B108,AG:AG,
                                                    0)
                                            ),
                                            "Não encontrado")
                                    )</f>
        <v>0</v>
      </c>
      <c r="Y108" s="16">
        <f t="shared" si="81"/>
        <v>0</v>
      </c>
      <c r="Z108" s="16">
        <f>IF(
                            C108="INSUMO",
                            IFERROR(
                                INDEX(
                                    Insumos!F:F,
                                    MATCH(
                                        A108&amp;B108,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A108&amp;B108,AG:AG,
                                        0)
                                ),
                                "Não encontrado")
                        )</f>
        <v>0.08</v>
      </c>
      <c r="AA108" s="16">
        <f t="shared" si="82"/>
        <v>0.08</v>
      </c>
      <c r="AB108" s="39"/>
      <c r="AC108" s="39"/>
      <c r="AD108" s="52" t="s">
        <v>62</v>
      </c>
      <c r="AE108" s="65"/>
      <c r="AF108" s="65"/>
    </row>
    <row r="109" spans="1:33" x14ac:dyDescent="0.2">
      <c r="A109" s="54" t="s">
        <v>159</v>
      </c>
      <c r="B109" s="55" t="s">
        <v>65</v>
      </c>
      <c r="C109" s="66" t="s">
        <v>53</v>
      </c>
      <c r="D109" s="56" t="s">
        <v>110</v>
      </c>
      <c r="E109" s="56" t="s">
        <v>160</v>
      </c>
      <c r="F109" s="14" t="s">
        <v>126</v>
      </c>
      <c r="G109" s="14">
        <v>1</v>
      </c>
      <c r="H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1.43</v>
      </c>
      <c r="I109" s="17">
        <f t="shared" si="73"/>
        <v>1.43</v>
      </c>
      <c r="J109" s="17">
        <f t="shared" si="74"/>
        <v>0</v>
      </c>
      <c r="K109" s="17">
        <f t="shared" si="74"/>
        <v>0</v>
      </c>
      <c r="L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M109" s="17">
        <f t="shared" si="75"/>
        <v>0</v>
      </c>
      <c r="N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O109" s="17">
        <f t="shared" si="76"/>
        <v>0</v>
      </c>
      <c r="P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Q109" s="17">
        <f t="shared" si="77"/>
        <v>0</v>
      </c>
      <c r="R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S109" s="17">
        <f t="shared" si="78"/>
        <v>0</v>
      </c>
      <c r="T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U109" s="17">
        <f t="shared" si="79"/>
        <v>0</v>
      </c>
      <c r="V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W109" s="17">
        <f t="shared" si="80"/>
        <v>0</v>
      </c>
      <c r="X109" s="17">
        <f>IF(
                        C109="INSUMO",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A109&amp;B109,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A109&amp;B109,AG:AG,
                                                    0)
                                            ),
                                            "Não encontrado")
                                    )</f>
        <v>0</v>
      </c>
      <c r="Y109" s="17">
        <f t="shared" si="81"/>
        <v>0</v>
      </c>
      <c r="Z109" s="17">
        <f>IF(
                            C109="INSUMO",
                            IFERROR(
                                INDEX(
                                    Insumos!F:F,
                                    MATCH(
                                        A109&amp;B109,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A109&amp;B109,AG:AG,
                                        0)
                                ),
                                "Não encontrado")
                        )</f>
        <v>1.43</v>
      </c>
      <c r="AA109" s="17">
        <f t="shared" si="82"/>
        <v>1.43</v>
      </c>
      <c r="AB109" s="40"/>
      <c r="AC109" s="40"/>
      <c r="AD109" s="56" t="s">
        <v>62</v>
      </c>
      <c r="AE109" s="67"/>
      <c r="AF109" s="67"/>
    </row>
    <row r="110" spans="1:33" ht="25.5" x14ac:dyDescent="0.2">
      <c r="A110" s="49" t="s">
        <v>165</v>
      </c>
      <c r="B110" s="50" t="s">
        <v>65</v>
      </c>
      <c r="C110" s="64" t="s">
        <v>53</v>
      </c>
      <c r="D110" s="52" t="s">
        <v>110</v>
      </c>
      <c r="E110" s="52" t="s">
        <v>166</v>
      </c>
      <c r="F110" s="13" t="s">
        <v>126</v>
      </c>
      <c r="G110" s="13">
        <v>1</v>
      </c>
      <c r="H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0.61</v>
      </c>
      <c r="I110" s="16">
        <f t="shared" si="73"/>
        <v>0.61</v>
      </c>
      <c r="J110" s="16">
        <f t="shared" si="74"/>
        <v>0</v>
      </c>
      <c r="K110" s="16">
        <f t="shared" si="74"/>
        <v>0</v>
      </c>
      <c r="L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M110" s="16">
        <f t="shared" si="75"/>
        <v>0</v>
      </c>
      <c r="N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O110" s="16">
        <f t="shared" si="76"/>
        <v>0</v>
      </c>
      <c r="P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Q110" s="16">
        <f t="shared" si="77"/>
        <v>0</v>
      </c>
      <c r="R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S110" s="16">
        <f t="shared" si="78"/>
        <v>0</v>
      </c>
      <c r="T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U110" s="16">
        <f t="shared" si="79"/>
        <v>0</v>
      </c>
      <c r="V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W110" s="16">
        <f t="shared" si="80"/>
        <v>0</v>
      </c>
      <c r="X110" s="16">
        <f>IF(
                        C110="INSUMO",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A110&amp;B110,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A110&amp;B110,AG:AG,
                                                    0)
                                            ),
                                            "Não encontrado")
                                    )</f>
        <v>0</v>
      </c>
      <c r="Y110" s="16">
        <f t="shared" si="81"/>
        <v>0</v>
      </c>
      <c r="Z110" s="16">
        <f>IF(
                            C110="INSUMO",
                            IFERROR(
                                INDEX(
                                    Insumos!F:F,
                                    MATCH(
                                        A110&amp;B110,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A110&amp;B110,AG:AG,
                                        0)
                                ),
                                "Não encontrado")
                        )</f>
        <v>0.61</v>
      </c>
      <c r="AA110" s="16">
        <f t="shared" si="82"/>
        <v>0.61</v>
      </c>
      <c r="AB110" s="39"/>
      <c r="AC110" s="39"/>
      <c r="AD110" s="52" t="s">
        <v>62</v>
      </c>
      <c r="AE110" s="65"/>
      <c r="AF110" s="65"/>
    </row>
    <row r="111" spans="1:33" ht="25.5" x14ac:dyDescent="0.2">
      <c r="A111" s="54" t="s">
        <v>167</v>
      </c>
      <c r="B111" s="55" t="s">
        <v>65</v>
      </c>
      <c r="C111" s="66" t="s">
        <v>53</v>
      </c>
      <c r="D111" s="56" t="s">
        <v>110</v>
      </c>
      <c r="E111" s="56" t="s">
        <v>168</v>
      </c>
      <c r="F111" s="14" t="s">
        <v>126</v>
      </c>
      <c r="G111" s="14">
        <v>1</v>
      </c>
      <c r="H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0.01</v>
      </c>
      <c r="I111" s="17">
        <f t="shared" si="73"/>
        <v>0.01</v>
      </c>
      <c r="J111" s="17">
        <f t="shared" si="74"/>
        <v>0</v>
      </c>
      <c r="K111" s="17">
        <f t="shared" si="74"/>
        <v>0</v>
      </c>
      <c r="L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M111" s="17">
        <f t="shared" si="75"/>
        <v>0</v>
      </c>
      <c r="N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O111" s="17">
        <f t="shared" si="76"/>
        <v>0</v>
      </c>
      <c r="P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Q111" s="17">
        <f t="shared" si="77"/>
        <v>0</v>
      </c>
      <c r="R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S111" s="17">
        <f t="shared" si="78"/>
        <v>0</v>
      </c>
      <c r="T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U111" s="17">
        <f t="shared" si="79"/>
        <v>0</v>
      </c>
      <c r="V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W111" s="17">
        <f t="shared" si="80"/>
        <v>0</v>
      </c>
      <c r="X111" s="17">
        <f>IF(
                        C111="INSUMO",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A111&amp;B111,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A111&amp;B111,AG:AG,
                                                    0)
                                            ),
                                            "Não encontrado")
                                    )</f>
        <v>0</v>
      </c>
      <c r="Y111" s="17">
        <f t="shared" si="81"/>
        <v>0</v>
      </c>
      <c r="Z111" s="17">
        <f>IF(
                            C111="INSUMO",
                            IFERROR(
                                INDEX(
                                    Insumos!F:F,
                                    MATCH(
                                        A111&amp;B111,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A111&amp;B111,AG:AG,
                                        0)
                                ),
                                "Não encontrado")
                        )</f>
        <v>0.01</v>
      </c>
      <c r="AA111" s="17">
        <f t="shared" si="82"/>
        <v>0.01</v>
      </c>
      <c r="AB111" s="40"/>
      <c r="AC111" s="40"/>
      <c r="AD111" s="56" t="s">
        <v>62</v>
      </c>
      <c r="AE111" s="67"/>
      <c r="AF111" s="67"/>
    </row>
    <row r="112" spans="1:33" x14ac:dyDescent="0.2">
      <c r="A112" s="49" t="s">
        <v>237</v>
      </c>
      <c r="B112" s="50" t="s">
        <v>65</v>
      </c>
      <c r="C112" s="64" t="s">
        <v>53</v>
      </c>
      <c r="D112" s="52" t="s">
        <v>110</v>
      </c>
      <c r="E112" s="52" t="s">
        <v>238</v>
      </c>
      <c r="F112" s="13" t="s">
        <v>126</v>
      </c>
      <c r="G112" s="13">
        <v>1</v>
      </c>
      <c r="H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I112" s="16">
        <f t="shared" si="73"/>
        <v>0</v>
      </c>
      <c r="J112" s="16">
        <f t="shared" si="74"/>
        <v>25.37</v>
      </c>
      <c r="K112" s="16">
        <f t="shared" si="74"/>
        <v>25.37</v>
      </c>
      <c r="L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25.37</v>
      </c>
      <c r="M112" s="16">
        <f t="shared" si="75"/>
        <v>25.37</v>
      </c>
      <c r="N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O112" s="16">
        <f t="shared" si="76"/>
        <v>0</v>
      </c>
      <c r="P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Q112" s="16">
        <f t="shared" si="77"/>
        <v>0</v>
      </c>
      <c r="R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S112" s="16">
        <f t="shared" si="78"/>
        <v>0</v>
      </c>
      <c r="T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U112" s="16">
        <f t="shared" si="79"/>
        <v>0</v>
      </c>
      <c r="V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W112" s="16">
        <f t="shared" si="80"/>
        <v>0</v>
      </c>
      <c r="X112" s="16">
        <f>IF(
                        C112="INSUMO",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A112&amp;B112,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A112&amp;B112,AG:AG,
                                                    0)
                                            ),
                                            "Não encontrado")
                                    )</f>
        <v>0</v>
      </c>
      <c r="Y112" s="16">
        <f t="shared" si="81"/>
        <v>0</v>
      </c>
      <c r="Z112" s="16">
        <f>IF(
                            C112="INSUMO",
                            IFERROR(
                                INDEX(
                                    Insumos!F:F,
                                    MATCH(
                                        A112&amp;B112,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A112&amp;B112,AG:AG,
                                        0)
                                ),
                                "Não encontrado")
                        )</f>
        <v>25.37</v>
      </c>
      <c r="AA112" s="16">
        <f t="shared" si="82"/>
        <v>25.37</v>
      </c>
      <c r="AB112" s="39"/>
      <c r="AC112" s="39"/>
      <c r="AD112" s="52" t="s">
        <v>62</v>
      </c>
      <c r="AE112" s="65"/>
      <c r="AF112" s="65"/>
    </row>
    <row r="113" spans="1:33" ht="25.5" x14ac:dyDescent="0.2">
      <c r="A113" s="58" t="s">
        <v>215</v>
      </c>
      <c r="B113" s="59" t="s">
        <v>65</v>
      </c>
      <c r="C113" s="60" t="s">
        <v>62</v>
      </c>
      <c r="D113" s="61" t="s">
        <v>110</v>
      </c>
      <c r="E113" s="61" t="s">
        <v>216</v>
      </c>
      <c r="F113" s="62" t="s">
        <v>126</v>
      </c>
      <c r="G113" s="18"/>
      <c r="H113" s="19"/>
      <c r="I113" s="19">
        <f>SUM(I114:I114)</f>
        <v>0</v>
      </c>
      <c r="J113" s="19"/>
      <c r="K113" s="19">
        <f>SUM(K114:K114)</f>
        <v>0.38202399999999997</v>
      </c>
      <c r="L113" s="19"/>
      <c r="M113" s="19">
        <f>SUM(M114:M114)</f>
        <v>0.38202399999999997</v>
      </c>
      <c r="N113" s="19"/>
      <c r="O113" s="19">
        <f>SUM(O114:O114)</f>
        <v>0</v>
      </c>
      <c r="P113" s="19"/>
      <c r="Q113" s="19">
        <f>SUM(Q114:Q114)</f>
        <v>0</v>
      </c>
      <c r="R113" s="19"/>
      <c r="S113" s="19">
        <f>SUM(S114:S114)</f>
        <v>0</v>
      </c>
      <c r="T113" s="19"/>
      <c r="U113" s="19">
        <f>SUM(U114:U114)</f>
        <v>0</v>
      </c>
      <c r="V113" s="19"/>
      <c r="W113" s="19">
        <f>SUM(W114:W114)</f>
        <v>0</v>
      </c>
      <c r="X113" s="19"/>
      <c r="Y113" s="19">
        <f>SUM(Y114:Y114)</f>
        <v>0</v>
      </c>
      <c r="Z113" s="19"/>
      <c r="AA113" s="19">
        <f>SUM(AA114:AA114)</f>
        <v>0.38202399999999997</v>
      </c>
      <c r="AB113" s="38" t="s">
        <v>62</v>
      </c>
      <c r="AC113" s="38"/>
      <c r="AD113" s="61" t="s">
        <v>62</v>
      </c>
      <c r="AE113" s="63" t="s">
        <v>62</v>
      </c>
      <c r="AF113" s="63" t="s">
        <v>201</v>
      </c>
      <c r="AG113" t="str">
        <f>A113&amp;B113&amp;C113</f>
        <v>95378SINAPI</v>
      </c>
    </row>
    <row r="114" spans="1:33" x14ac:dyDescent="0.2">
      <c r="A114" s="54" t="s">
        <v>221</v>
      </c>
      <c r="B114" s="55" t="s">
        <v>65</v>
      </c>
      <c r="C114" s="66" t="s">
        <v>53</v>
      </c>
      <c r="D114" s="56" t="s">
        <v>110</v>
      </c>
      <c r="E114" s="56" t="s">
        <v>222</v>
      </c>
      <c r="F114" s="14" t="s">
        <v>126</v>
      </c>
      <c r="G114" s="14">
        <v>2.12E-2</v>
      </c>
      <c r="H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I114" s="17">
        <f>H114*G114/1</f>
        <v>0</v>
      </c>
      <c r="J114" s="17">
        <f>T114 + N114 + L114 + X114 + R114 + P114 + V114</f>
        <v>18.02</v>
      </c>
      <c r="K114" s="17">
        <f>U114 + O114 + M114 + Y114 + S114 + Q114 + W114</f>
        <v>0.38202399999999997</v>
      </c>
      <c r="L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18.02</v>
      </c>
      <c r="M114" s="17">
        <f>L114*G114/1</f>
        <v>0.38202399999999997</v>
      </c>
      <c r="N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O114" s="17">
        <f>N114*G114/1</f>
        <v>0</v>
      </c>
      <c r="P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Q114" s="17">
        <f>P114*G114/1</f>
        <v>0</v>
      </c>
      <c r="R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S114" s="17">
        <f>R114*G114/1</f>
        <v>0</v>
      </c>
      <c r="T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U114" s="17">
        <f>T114*G114/1</f>
        <v>0</v>
      </c>
      <c r="V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W114" s="17">
        <f>V114*G114/1</f>
        <v>0</v>
      </c>
      <c r="X114" s="17">
        <f>IF(
                        C114="INSUMO",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A114&amp;B114,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A114&amp;B114,AG:AG,
                                                    0)
                                            ),
                                            "Não encontrado")
                                    )</f>
        <v>0</v>
      </c>
      <c r="Y114" s="17">
        <f>X114*G114/1</f>
        <v>0</v>
      </c>
      <c r="Z114" s="17">
        <f>IF(
                            C114="INSUMO",
                            IFERROR(
                                INDEX(
                                    Insumos!F:F,
                                    MATCH(
                                        A114&amp;B114,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A114&amp;B114,AG:AG,
                                        0)
                                ),
                                "Não encontrado")
                        )</f>
        <v>18.02</v>
      </c>
      <c r="AA114" s="17">
        <f>G114*Z114</f>
        <v>0.38202399999999997</v>
      </c>
      <c r="AB114" s="40"/>
      <c r="AC114" s="40"/>
      <c r="AD114" s="56" t="s">
        <v>62</v>
      </c>
      <c r="AE114" s="67"/>
      <c r="AF114" s="67"/>
    </row>
    <row r="115" spans="1:33" ht="25.5" x14ac:dyDescent="0.2">
      <c r="A115" s="58" t="s">
        <v>223</v>
      </c>
      <c r="B115" s="59" t="s">
        <v>65</v>
      </c>
      <c r="C115" s="60" t="s">
        <v>62</v>
      </c>
      <c r="D115" s="61" t="s">
        <v>110</v>
      </c>
      <c r="E115" s="61" t="s">
        <v>224</v>
      </c>
      <c r="F115" s="62" t="s">
        <v>126</v>
      </c>
      <c r="G115" s="18"/>
      <c r="H115" s="19"/>
      <c r="I115" s="19">
        <f>SUM(I116:I116)</f>
        <v>0</v>
      </c>
      <c r="J115" s="19"/>
      <c r="K115" s="19">
        <f>SUM(K116:K116)</f>
        <v>0.32969779999999999</v>
      </c>
      <c r="L115" s="19"/>
      <c r="M115" s="19">
        <f>SUM(M116:M116)</f>
        <v>0.32969779999999999</v>
      </c>
      <c r="N115" s="19"/>
      <c r="O115" s="19">
        <f>SUM(O116:O116)</f>
        <v>0</v>
      </c>
      <c r="P115" s="19"/>
      <c r="Q115" s="19">
        <f>SUM(Q116:Q116)</f>
        <v>0</v>
      </c>
      <c r="R115" s="19"/>
      <c r="S115" s="19">
        <f>SUM(S116:S116)</f>
        <v>0</v>
      </c>
      <c r="T115" s="19"/>
      <c r="U115" s="19">
        <f>SUM(U116:U116)</f>
        <v>0</v>
      </c>
      <c r="V115" s="19"/>
      <c r="W115" s="19">
        <f>SUM(W116:W116)</f>
        <v>0</v>
      </c>
      <c r="X115" s="19"/>
      <c r="Y115" s="19">
        <f>SUM(Y116:Y116)</f>
        <v>0</v>
      </c>
      <c r="Z115" s="19"/>
      <c r="AA115" s="19">
        <f>SUM(AA116:AA116)</f>
        <v>0.32969779999999999</v>
      </c>
      <c r="AB115" s="38" t="s">
        <v>62</v>
      </c>
      <c r="AC115" s="38"/>
      <c r="AD115" s="61" t="s">
        <v>62</v>
      </c>
      <c r="AE115" s="63" t="s">
        <v>62</v>
      </c>
      <c r="AF115" s="63" t="s">
        <v>201</v>
      </c>
      <c r="AG115" t="str">
        <f>A115&amp;B115&amp;C115</f>
        <v>95330SINAPI</v>
      </c>
    </row>
    <row r="116" spans="1:33" x14ac:dyDescent="0.2">
      <c r="A116" s="54" t="s">
        <v>229</v>
      </c>
      <c r="B116" s="55" t="s">
        <v>65</v>
      </c>
      <c r="C116" s="66" t="s">
        <v>53</v>
      </c>
      <c r="D116" s="56" t="s">
        <v>110</v>
      </c>
      <c r="E116" s="56" t="s">
        <v>230</v>
      </c>
      <c r="F116" s="14" t="s">
        <v>126</v>
      </c>
      <c r="G116" s="14">
        <v>1.154E-2</v>
      </c>
      <c r="H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I116" s="17">
        <f>H116*G116/1</f>
        <v>0</v>
      </c>
      <c r="J116" s="17">
        <f>T116 + N116 + L116 + X116 + R116 + P116 + V116</f>
        <v>28.57</v>
      </c>
      <c r="K116" s="17">
        <f>U116 + O116 + M116 + Y116 + S116 + Q116 + W116</f>
        <v>0.32969779999999999</v>
      </c>
      <c r="L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28.57</v>
      </c>
      <c r="M116" s="17">
        <f>L116*G116/1</f>
        <v>0.32969779999999999</v>
      </c>
      <c r="N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O116" s="17">
        <f>N116*G116/1</f>
        <v>0</v>
      </c>
      <c r="P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Q116" s="17">
        <f>P116*G116/1</f>
        <v>0</v>
      </c>
      <c r="R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S116" s="17">
        <f>R116*G116/1</f>
        <v>0</v>
      </c>
      <c r="T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U116" s="17">
        <f>T116*G116/1</f>
        <v>0</v>
      </c>
      <c r="V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W116" s="17">
        <f>V116*G116/1</f>
        <v>0</v>
      </c>
      <c r="X116" s="17">
        <f>IF(
                        C116="INSUMO",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A116&amp;B116,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A116&amp;B116,AG:AG,
                                                    0)
                                            ),
                                            "Não encontrado")
                                    )</f>
        <v>0</v>
      </c>
      <c r="Y116" s="17">
        <f>X116*G116/1</f>
        <v>0</v>
      </c>
      <c r="Z116" s="17">
        <f>IF(
                            C116="INSUMO",
                            IFERROR(
                                INDEX(
                                    Insumos!F:F,
                                    MATCH(
                                        A116&amp;B116,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A116&amp;B116,AG:AG,
                                        0)
                                ),
                                "Não encontrado")
                        )</f>
        <v>28.57</v>
      </c>
      <c r="AA116" s="17">
        <f>G116*Z116</f>
        <v>0.32969779999999999</v>
      </c>
      <c r="AB116" s="40"/>
      <c r="AC116" s="40"/>
      <c r="AD116" s="56" t="s">
        <v>62</v>
      </c>
      <c r="AE116" s="67"/>
      <c r="AF116" s="67"/>
    </row>
    <row r="117" spans="1:33" ht="25.5" x14ac:dyDescent="0.2">
      <c r="A117" s="58" t="s">
        <v>231</v>
      </c>
      <c r="B117" s="59" t="s">
        <v>65</v>
      </c>
      <c r="C117" s="60" t="s">
        <v>62</v>
      </c>
      <c r="D117" s="61" t="s">
        <v>110</v>
      </c>
      <c r="E117" s="61" t="s">
        <v>232</v>
      </c>
      <c r="F117" s="62" t="s">
        <v>126</v>
      </c>
      <c r="G117" s="18"/>
      <c r="H117" s="19"/>
      <c r="I117" s="19">
        <f>SUM(I118:I118)</f>
        <v>0</v>
      </c>
      <c r="J117" s="19"/>
      <c r="K117" s="19">
        <f>SUM(K118:K118)</f>
        <v>0.37446120000000005</v>
      </c>
      <c r="L117" s="19"/>
      <c r="M117" s="19">
        <f>SUM(M118:M118)</f>
        <v>0.37446120000000005</v>
      </c>
      <c r="N117" s="19"/>
      <c r="O117" s="19">
        <f>SUM(O118:O118)</f>
        <v>0</v>
      </c>
      <c r="P117" s="19"/>
      <c r="Q117" s="19">
        <f>SUM(Q118:Q118)</f>
        <v>0</v>
      </c>
      <c r="R117" s="19"/>
      <c r="S117" s="19">
        <f>SUM(S118:S118)</f>
        <v>0</v>
      </c>
      <c r="T117" s="19"/>
      <c r="U117" s="19">
        <f>SUM(U118:U118)</f>
        <v>0</v>
      </c>
      <c r="V117" s="19"/>
      <c r="W117" s="19">
        <f>SUM(W118:W118)</f>
        <v>0</v>
      </c>
      <c r="X117" s="19"/>
      <c r="Y117" s="19">
        <f>SUM(Y118:Y118)</f>
        <v>0</v>
      </c>
      <c r="Z117" s="19"/>
      <c r="AA117" s="19">
        <f>SUM(AA118:AA118)</f>
        <v>0.37446120000000005</v>
      </c>
      <c r="AB117" s="38" t="s">
        <v>62</v>
      </c>
      <c r="AC117" s="38"/>
      <c r="AD117" s="61" t="s">
        <v>62</v>
      </c>
      <c r="AE117" s="63" t="s">
        <v>62</v>
      </c>
      <c r="AF117" s="63" t="s">
        <v>201</v>
      </c>
      <c r="AG117" t="str">
        <f>A117&amp;B117&amp;C117</f>
        <v>95372SINAPI</v>
      </c>
    </row>
    <row r="118" spans="1:33" x14ac:dyDescent="0.2">
      <c r="A118" s="54" t="s">
        <v>237</v>
      </c>
      <c r="B118" s="55" t="s">
        <v>65</v>
      </c>
      <c r="C118" s="66" t="s">
        <v>53</v>
      </c>
      <c r="D118" s="56" t="s">
        <v>110</v>
      </c>
      <c r="E118" s="56" t="s">
        <v>238</v>
      </c>
      <c r="F118" s="14" t="s">
        <v>126</v>
      </c>
      <c r="G118" s="14">
        <v>1.4760000000000001E-2</v>
      </c>
      <c r="H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I118" s="17">
        <f>H118*G118/1</f>
        <v>0</v>
      </c>
      <c r="J118" s="17">
        <f>T118 + N118 + L118 + X118 + R118 + P118 + V118</f>
        <v>25.37</v>
      </c>
      <c r="K118" s="17">
        <f>U118 + O118 + M118 + Y118 + S118 + Q118 + W118</f>
        <v>0.37446120000000005</v>
      </c>
      <c r="L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25.37</v>
      </c>
      <c r="M118" s="17">
        <f>L118*G118/1</f>
        <v>0.37446120000000005</v>
      </c>
      <c r="N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O118" s="17">
        <f>N118*G118/1</f>
        <v>0</v>
      </c>
      <c r="P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Q118" s="17">
        <f>P118*G118/1</f>
        <v>0</v>
      </c>
      <c r="R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S118" s="17">
        <f>R118*G118/1</f>
        <v>0</v>
      </c>
      <c r="T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U118" s="17">
        <f>T118*G118/1</f>
        <v>0</v>
      </c>
      <c r="V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W118" s="17">
        <f>V118*G118/1</f>
        <v>0</v>
      </c>
      <c r="X118" s="17">
        <f>IF(
                        C118="INSUMO",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A118&amp;B118,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A118&amp;B118,AG:AG,
                                                    0)
                                            ),
                                            "Não encontrado")
                                    )</f>
        <v>0</v>
      </c>
      <c r="Y118" s="17">
        <f>X118*G118/1</f>
        <v>0</v>
      </c>
      <c r="Z118" s="17">
        <f>IF(
                            C118="INSUMO",
                            IFERROR(
                                INDEX(
                                    Insumos!F:F,
                                    MATCH(
                                        A118&amp;B118,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A118&amp;B118,AG:AG,
                                        0)
                                ),
                                "Não encontrado")
                        )</f>
        <v>25.37</v>
      </c>
      <c r="AA118" s="17">
        <f>G118*Z118</f>
        <v>0.37446120000000005</v>
      </c>
      <c r="AB118" s="40"/>
      <c r="AC118" s="40"/>
      <c r="AD118" s="56" t="s">
        <v>62</v>
      </c>
      <c r="AE118" s="67"/>
      <c r="AF118" s="67"/>
    </row>
    <row r="119" spans="1:33" ht="25.5" x14ac:dyDescent="0.2">
      <c r="A119" s="58" t="s">
        <v>144</v>
      </c>
      <c r="B119" s="59" t="s">
        <v>65</v>
      </c>
      <c r="C119" s="60" t="s">
        <v>62</v>
      </c>
      <c r="D119" s="61" t="s">
        <v>110</v>
      </c>
      <c r="E119" s="61" t="s">
        <v>145</v>
      </c>
      <c r="F119" s="62" t="s">
        <v>126</v>
      </c>
      <c r="G119" s="18"/>
      <c r="H119" s="19"/>
      <c r="I119" s="19">
        <f>SUM(I120:I127)</f>
        <v>4.22</v>
      </c>
      <c r="J119" s="19"/>
      <c r="K119" s="19">
        <f>SUM(K120:K127)</f>
        <v>27.493657200000001</v>
      </c>
      <c r="L119" s="19"/>
      <c r="M119" s="19">
        <f>SUM(M120:M127)</f>
        <v>27.493657200000001</v>
      </c>
      <c r="N119" s="19"/>
      <c r="O119" s="19">
        <f>SUM(O120:O127)</f>
        <v>0</v>
      </c>
      <c r="P119" s="19"/>
      <c r="Q119" s="19">
        <f>SUM(Q120:Q127)</f>
        <v>0</v>
      </c>
      <c r="R119" s="19"/>
      <c r="S119" s="19">
        <f>SUM(S120:S127)</f>
        <v>0</v>
      </c>
      <c r="T119" s="19"/>
      <c r="U119" s="19">
        <f>SUM(U120:U127)</f>
        <v>0</v>
      </c>
      <c r="V119" s="19"/>
      <c r="W119" s="19">
        <f>SUM(W120:W127)</f>
        <v>0</v>
      </c>
      <c r="X119" s="19"/>
      <c r="Y119" s="19">
        <f>SUM(Y120:Y127)</f>
        <v>0</v>
      </c>
      <c r="Z119" s="19"/>
      <c r="AA119" s="19">
        <f>SUM(AA120:AA127)</f>
        <v>31.7136572</v>
      </c>
      <c r="AB119" s="38" t="s">
        <v>62</v>
      </c>
      <c r="AC119" s="38"/>
      <c r="AD119" s="61" t="s">
        <v>62</v>
      </c>
      <c r="AE119" s="63" t="s">
        <v>62</v>
      </c>
      <c r="AF119" s="63" t="s">
        <v>201</v>
      </c>
      <c r="AG119" t="str">
        <f>A119&amp;B119&amp;C119</f>
        <v>88269SINAPI</v>
      </c>
    </row>
    <row r="120" spans="1:33" ht="25.5" x14ac:dyDescent="0.2">
      <c r="A120" s="54" t="s">
        <v>239</v>
      </c>
      <c r="B120" s="55" t="s">
        <v>65</v>
      </c>
      <c r="C120" s="66" t="s">
        <v>45</v>
      </c>
      <c r="D120" s="56" t="s">
        <v>110</v>
      </c>
      <c r="E120" s="56" t="s">
        <v>240</v>
      </c>
      <c r="F120" s="14" t="s">
        <v>126</v>
      </c>
      <c r="G120" s="14">
        <v>1</v>
      </c>
      <c r="H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I120" s="17">
        <f t="shared" ref="I120:I127" si="83">H120*G120/1</f>
        <v>0</v>
      </c>
      <c r="J120" s="17">
        <f t="shared" ref="J120:K127" si="84">T120 + N120 + L120 + X120 + R120 + P120 + V120</f>
        <v>0.31365719999999997</v>
      </c>
      <c r="K120" s="17">
        <f t="shared" si="84"/>
        <v>0.31365719999999997</v>
      </c>
      <c r="L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0.31365719999999997</v>
      </c>
      <c r="M120" s="17">
        <f t="shared" ref="M120:M127" si="85">L120*G120/1</f>
        <v>0.31365719999999997</v>
      </c>
      <c r="N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O120" s="17">
        <f t="shared" ref="O120:O127" si="86">N120*G120/1</f>
        <v>0</v>
      </c>
      <c r="P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Q120" s="17">
        <f t="shared" ref="Q120:Q127" si="87">P120*G120/1</f>
        <v>0</v>
      </c>
      <c r="R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S120" s="17">
        <f t="shared" ref="S120:S127" si="88">R120*G120/1</f>
        <v>0</v>
      </c>
      <c r="T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U120" s="17">
        <f t="shared" ref="U120:U127" si="89">T120*G120/1</f>
        <v>0</v>
      </c>
      <c r="V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W120" s="17">
        <f t="shared" ref="W120:W127" si="90">V120*G120/1</f>
        <v>0</v>
      </c>
      <c r="X120" s="17">
        <f>IF(
                        C120="INSUMO",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A120&amp;B120,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A120&amp;B120,AG:AG,
                                                    0)
                                            ),
                                            "Não encontrado")
                                    )</f>
        <v>0</v>
      </c>
      <c r="Y120" s="17">
        <f t="shared" ref="Y120:Y127" si="91">X120*G120/1</f>
        <v>0</v>
      </c>
      <c r="Z120" s="17">
        <f>IF(
                            C120="INSUMO",
                            IFERROR(
                                INDEX(
                                    Insumos!F:F,
                                    MATCH(
                                        A120&amp;B120,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A120&amp;B120,AG:AG,
                                        0)
                                ),
                                "Não encontrado")
                        )</f>
        <v>0.31365719999999997</v>
      </c>
      <c r="AA120" s="17">
        <f t="shared" ref="AA120:AA127" si="92">G120*Z120</f>
        <v>0.31365719999999997</v>
      </c>
      <c r="AB120" s="40"/>
      <c r="AC120" s="40"/>
      <c r="AD120" s="56" t="s">
        <v>62</v>
      </c>
      <c r="AE120" s="67"/>
      <c r="AF120" s="67"/>
    </row>
    <row r="121" spans="1:33" ht="25.5" x14ac:dyDescent="0.2">
      <c r="A121" s="49" t="s">
        <v>241</v>
      </c>
      <c r="B121" s="50" t="s">
        <v>65</v>
      </c>
      <c r="C121" s="64" t="s">
        <v>53</v>
      </c>
      <c r="D121" s="52" t="s">
        <v>110</v>
      </c>
      <c r="E121" s="52" t="s">
        <v>242</v>
      </c>
      <c r="F121" s="13" t="s">
        <v>126</v>
      </c>
      <c r="G121" s="13">
        <v>1</v>
      </c>
      <c r="H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1.31</v>
      </c>
      <c r="I121" s="16">
        <f t="shared" si="83"/>
        <v>1.31</v>
      </c>
      <c r="J121" s="16">
        <f t="shared" si="84"/>
        <v>0</v>
      </c>
      <c r="K121" s="16">
        <f t="shared" si="84"/>
        <v>0</v>
      </c>
      <c r="L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M121" s="16">
        <f t="shared" si="85"/>
        <v>0</v>
      </c>
      <c r="N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O121" s="16">
        <f t="shared" si="86"/>
        <v>0</v>
      </c>
      <c r="P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Q121" s="16">
        <f t="shared" si="87"/>
        <v>0</v>
      </c>
      <c r="R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S121" s="16">
        <f t="shared" si="88"/>
        <v>0</v>
      </c>
      <c r="T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U121" s="16">
        <f t="shared" si="89"/>
        <v>0</v>
      </c>
      <c r="V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W121" s="16">
        <f t="shared" si="90"/>
        <v>0</v>
      </c>
      <c r="X121" s="16">
        <f>IF(
                        C121="INSUMO",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A121&amp;B121,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A121&amp;B121,AG:AG,
                                                    0)
                                            ),
                                            "Não encontrado")
                                    )</f>
        <v>0</v>
      </c>
      <c r="Y121" s="16">
        <f t="shared" si="91"/>
        <v>0</v>
      </c>
      <c r="Z121" s="16">
        <f>IF(
                            C121="INSUMO",
                            IFERROR(
                                INDEX(
                                    Insumos!F:F,
                                    MATCH(
                                        A121&amp;B121,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A121&amp;B121,AG:AG,
                                        0)
                                ),
                                "Não encontrado")
                        )</f>
        <v>1.31</v>
      </c>
      <c r="AA121" s="16">
        <f t="shared" si="92"/>
        <v>1.31</v>
      </c>
      <c r="AB121" s="39"/>
      <c r="AC121" s="39"/>
      <c r="AD121" s="52" t="s">
        <v>62</v>
      </c>
      <c r="AE121" s="65"/>
      <c r="AF121" s="65"/>
    </row>
    <row r="122" spans="1:33" ht="25.5" x14ac:dyDescent="0.2">
      <c r="A122" s="54" t="s">
        <v>243</v>
      </c>
      <c r="B122" s="55" t="s">
        <v>65</v>
      </c>
      <c r="C122" s="66" t="s">
        <v>53</v>
      </c>
      <c r="D122" s="56" t="s">
        <v>110</v>
      </c>
      <c r="E122" s="56" t="s">
        <v>244</v>
      </c>
      <c r="F122" s="14" t="s">
        <v>126</v>
      </c>
      <c r="G122" s="14">
        <v>1</v>
      </c>
      <c r="H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0.78</v>
      </c>
      <c r="I122" s="17">
        <f t="shared" si="83"/>
        <v>0.78</v>
      </c>
      <c r="J122" s="17">
        <f t="shared" si="84"/>
        <v>0</v>
      </c>
      <c r="K122" s="17">
        <f t="shared" si="84"/>
        <v>0</v>
      </c>
      <c r="L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M122" s="17">
        <f t="shared" si="85"/>
        <v>0</v>
      </c>
      <c r="N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O122" s="17">
        <f t="shared" si="86"/>
        <v>0</v>
      </c>
      <c r="P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Q122" s="17">
        <f t="shared" si="87"/>
        <v>0</v>
      </c>
      <c r="R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S122" s="17">
        <f t="shared" si="88"/>
        <v>0</v>
      </c>
      <c r="T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U122" s="17">
        <f t="shared" si="89"/>
        <v>0</v>
      </c>
      <c r="V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W122" s="17">
        <f t="shared" si="90"/>
        <v>0</v>
      </c>
      <c r="X122" s="17">
        <f>IF(
                        C122="INSUMO",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A122&amp;B122,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A122&amp;B122,AG:AG,
                                                    0)
                                            ),
                                            "Não encontrado")
                                    )</f>
        <v>0</v>
      </c>
      <c r="Y122" s="17">
        <f t="shared" si="91"/>
        <v>0</v>
      </c>
      <c r="Z122" s="17">
        <f>IF(
                            C122="INSUMO",
                            IFERROR(
                                INDEX(
                                    Insumos!F:F,
                                    MATCH(
                                        A122&amp;B122,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A122&amp;B122,AG:AG,
                                        0)
                                ),
                                "Não encontrado")
                        )</f>
        <v>0.78</v>
      </c>
      <c r="AA122" s="17">
        <f t="shared" si="92"/>
        <v>0.78</v>
      </c>
      <c r="AB122" s="40"/>
      <c r="AC122" s="40"/>
      <c r="AD122" s="56" t="s">
        <v>62</v>
      </c>
      <c r="AE122" s="67"/>
      <c r="AF122" s="67"/>
    </row>
    <row r="123" spans="1:33" x14ac:dyDescent="0.2">
      <c r="A123" s="49" t="s">
        <v>163</v>
      </c>
      <c r="B123" s="50" t="s">
        <v>65</v>
      </c>
      <c r="C123" s="64" t="s">
        <v>53</v>
      </c>
      <c r="D123" s="52" t="s">
        <v>110</v>
      </c>
      <c r="E123" s="52" t="s">
        <v>164</v>
      </c>
      <c r="F123" s="13" t="s">
        <v>126</v>
      </c>
      <c r="G123" s="13">
        <v>1</v>
      </c>
      <c r="H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0.08</v>
      </c>
      <c r="I123" s="16">
        <f t="shared" si="83"/>
        <v>0.08</v>
      </c>
      <c r="J123" s="16">
        <f t="shared" si="84"/>
        <v>0</v>
      </c>
      <c r="K123" s="16">
        <f t="shared" si="84"/>
        <v>0</v>
      </c>
      <c r="L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M123" s="16">
        <f t="shared" si="85"/>
        <v>0</v>
      </c>
      <c r="N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O123" s="16">
        <f t="shared" si="86"/>
        <v>0</v>
      </c>
      <c r="P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Q123" s="16">
        <f t="shared" si="87"/>
        <v>0</v>
      </c>
      <c r="R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S123" s="16">
        <f t="shared" si="88"/>
        <v>0</v>
      </c>
      <c r="T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U123" s="16">
        <f t="shared" si="89"/>
        <v>0</v>
      </c>
      <c r="V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W123" s="16">
        <f t="shared" si="90"/>
        <v>0</v>
      </c>
      <c r="X123" s="16">
        <f>IF(
                        C123="INSUMO",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A123&amp;B123,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A123&amp;B123,AG:AG,
                                                    0)
                                            ),
                                            "Não encontrado")
                                    )</f>
        <v>0</v>
      </c>
      <c r="Y123" s="16">
        <f t="shared" si="91"/>
        <v>0</v>
      </c>
      <c r="Z123" s="16">
        <f>IF(
                            C123="INSUMO",
                            IFERROR(
                                INDEX(
                                    Insumos!F:F,
                                    MATCH(
                                        A123&amp;B123,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A123&amp;B123,AG:AG,
                                        0)
                                ),
                                "Não encontrado")
                        )</f>
        <v>0.08</v>
      </c>
      <c r="AA123" s="16">
        <f t="shared" si="92"/>
        <v>0.08</v>
      </c>
      <c r="AB123" s="39"/>
      <c r="AC123" s="39"/>
      <c r="AD123" s="52" t="s">
        <v>62</v>
      </c>
      <c r="AE123" s="65"/>
      <c r="AF123" s="65"/>
    </row>
    <row r="124" spans="1:33" x14ac:dyDescent="0.2">
      <c r="A124" s="54" t="s">
        <v>159</v>
      </c>
      <c r="B124" s="55" t="s">
        <v>65</v>
      </c>
      <c r="C124" s="66" t="s">
        <v>53</v>
      </c>
      <c r="D124" s="56" t="s">
        <v>110</v>
      </c>
      <c r="E124" s="56" t="s">
        <v>160</v>
      </c>
      <c r="F124" s="14" t="s">
        <v>126</v>
      </c>
      <c r="G124" s="14">
        <v>1</v>
      </c>
      <c r="H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1.43</v>
      </c>
      <c r="I124" s="17">
        <f t="shared" si="83"/>
        <v>1.43</v>
      </c>
      <c r="J124" s="17">
        <f t="shared" si="84"/>
        <v>0</v>
      </c>
      <c r="K124" s="17">
        <f t="shared" si="84"/>
        <v>0</v>
      </c>
      <c r="L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M124" s="17">
        <f t="shared" si="85"/>
        <v>0</v>
      </c>
      <c r="N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O124" s="17">
        <f t="shared" si="86"/>
        <v>0</v>
      </c>
      <c r="P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Q124" s="17">
        <f t="shared" si="87"/>
        <v>0</v>
      </c>
      <c r="R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S124" s="17">
        <f t="shared" si="88"/>
        <v>0</v>
      </c>
      <c r="T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U124" s="17">
        <f t="shared" si="89"/>
        <v>0</v>
      </c>
      <c r="V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W124" s="17">
        <f t="shared" si="90"/>
        <v>0</v>
      </c>
      <c r="X124" s="17">
        <f>IF(
                        C124="INSUMO",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A124&amp;B124,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A124&amp;B124,AG:AG,
                                                    0)
                                            ),
                                            "Não encontrado")
                                    )</f>
        <v>0</v>
      </c>
      <c r="Y124" s="17">
        <f t="shared" si="91"/>
        <v>0</v>
      </c>
      <c r="Z124" s="17">
        <f>IF(
                            C124="INSUMO",
                            IFERROR(
                                INDEX(
                                    Insumos!F:F,
                                    MATCH(
                                        A124&amp;B124,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A124&amp;B124,AG:AG,
                                        0)
                                ),
                                "Não encontrado")
                        )</f>
        <v>1.43</v>
      </c>
      <c r="AA124" s="17">
        <f t="shared" si="92"/>
        <v>1.43</v>
      </c>
      <c r="AB124" s="40"/>
      <c r="AC124" s="40"/>
      <c r="AD124" s="56" t="s">
        <v>62</v>
      </c>
      <c r="AE124" s="67"/>
      <c r="AF124" s="67"/>
    </row>
    <row r="125" spans="1:33" ht="25.5" x14ac:dyDescent="0.2">
      <c r="A125" s="49" t="s">
        <v>165</v>
      </c>
      <c r="B125" s="50" t="s">
        <v>65</v>
      </c>
      <c r="C125" s="64" t="s">
        <v>53</v>
      </c>
      <c r="D125" s="52" t="s">
        <v>110</v>
      </c>
      <c r="E125" s="52" t="s">
        <v>166</v>
      </c>
      <c r="F125" s="13" t="s">
        <v>126</v>
      </c>
      <c r="G125" s="13">
        <v>1</v>
      </c>
      <c r="H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0.61</v>
      </c>
      <c r="I125" s="16">
        <f t="shared" si="83"/>
        <v>0.61</v>
      </c>
      <c r="J125" s="16">
        <f t="shared" si="84"/>
        <v>0</v>
      </c>
      <c r="K125" s="16">
        <f t="shared" si="84"/>
        <v>0</v>
      </c>
      <c r="L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M125" s="16">
        <f t="shared" si="85"/>
        <v>0</v>
      </c>
      <c r="N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O125" s="16">
        <f t="shared" si="86"/>
        <v>0</v>
      </c>
      <c r="P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Q125" s="16">
        <f t="shared" si="87"/>
        <v>0</v>
      </c>
      <c r="R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S125" s="16">
        <f t="shared" si="88"/>
        <v>0</v>
      </c>
      <c r="T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U125" s="16">
        <f t="shared" si="89"/>
        <v>0</v>
      </c>
      <c r="V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W125" s="16">
        <f t="shared" si="90"/>
        <v>0</v>
      </c>
      <c r="X125" s="16">
        <f>IF(
                        C125="INSUMO",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A125&amp;B125,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A125&amp;B125,AG:AG,
                                                    0)
                                            ),
                                            "Não encontrado")
                                    )</f>
        <v>0</v>
      </c>
      <c r="Y125" s="16">
        <f t="shared" si="91"/>
        <v>0</v>
      </c>
      <c r="Z125" s="16">
        <f>IF(
                            C125="INSUMO",
                            IFERROR(
                                INDEX(
                                    Insumos!F:F,
                                    MATCH(
                                        A125&amp;B125,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A125&amp;B125,AG:AG,
                                        0)
                                ),
                                "Não encontrado")
                        )</f>
        <v>0.61</v>
      </c>
      <c r="AA125" s="16">
        <f t="shared" si="92"/>
        <v>0.61</v>
      </c>
      <c r="AB125" s="39"/>
      <c r="AC125" s="39"/>
      <c r="AD125" s="52" t="s">
        <v>62</v>
      </c>
      <c r="AE125" s="65"/>
      <c r="AF125" s="65"/>
    </row>
    <row r="126" spans="1:33" ht="25.5" x14ac:dyDescent="0.2">
      <c r="A126" s="54" t="s">
        <v>167</v>
      </c>
      <c r="B126" s="55" t="s">
        <v>65</v>
      </c>
      <c r="C126" s="66" t="s">
        <v>53</v>
      </c>
      <c r="D126" s="56" t="s">
        <v>110</v>
      </c>
      <c r="E126" s="56" t="s">
        <v>168</v>
      </c>
      <c r="F126" s="14" t="s">
        <v>126</v>
      </c>
      <c r="G126" s="14">
        <v>1</v>
      </c>
      <c r="H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0.01</v>
      </c>
      <c r="I126" s="17">
        <f t="shared" si="83"/>
        <v>0.01</v>
      </c>
      <c r="J126" s="17">
        <f t="shared" si="84"/>
        <v>0</v>
      </c>
      <c r="K126" s="17">
        <f t="shared" si="84"/>
        <v>0</v>
      </c>
      <c r="L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M126" s="17">
        <f t="shared" si="85"/>
        <v>0</v>
      </c>
      <c r="N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O126" s="17">
        <f t="shared" si="86"/>
        <v>0</v>
      </c>
      <c r="P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Q126" s="17">
        <f t="shared" si="87"/>
        <v>0</v>
      </c>
      <c r="R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S126" s="17">
        <f t="shared" si="88"/>
        <v>0</v>
      </c>
      <c r="T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U126" s="17">
        <f t="shared" si="89"/>
        <v>0</v>
      </c>
      <c r="V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W126" s="17">
        <f t="shared" si="90"/>
        <v>0</v>
      </c>
      <c r="X126" s="17">
        <f>IF(
                        C126="INSUMO",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A126&amp;B126,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A126&amp;B126,AG:AG,
                                                    0)
                                            ),
                                            "Não encontrado")
                                    )</f>
        <v>0</v>
      </c>
      <c r="Y126" s="17">
        <f t="shared" si="91"/>
        <v>0</v>
      </c>
      <c r="Z126" s="17">
        <f>IF(
                            C126="INSUMO",
                            IFERROR(
                                INDEX(
                                    Insumos!F:F,
                                    MATCH(
                                        A126&amp;B126,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A126&amp;B126,AG:AG,
                                        0)
                                ),
                                "Não encontrado")
                        )</f>
        <v>0.01</v>
      </c>
      <c r="AA126" s="17">
        <f t="shared" si="92"/>
        <v>0.01</v>
      </c>
      <c r="AB126" s="40"/>
      <c r="AC126" s="40"/>
      <c r="AD126" s="56" t="s">
        <v>62</v>
      </c>
      <c r="AE126" s="67"/>
      <c r="AF126" s="67"/>
    </row>
    <row r="127" spans="1:33" x14ac:dyDescent="0.2">
      <c r="A127" s="49" t="s">
        <v>245</v>
      </c>
      <c r="B127" s="50" t="s">
        <v>65</v>
      </c>
      <c r="C127" s="64" t="s">
        <v>53</v>
      </c>
      <c r="D127" s="52" t="s">
        <v>110</v>
      </c>
      <c r="E127" s="52" t="s">
        <v>246</v>
      </c>
      <c r="F127" s="13" t="s">
        <v>126</v>
      </c>
      <c r="G127" s="13">
        <v>1</v>
      </c>
      <c r="H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I127" s="16">
        <f t="shared" si="83"/>
        <v>0</v>
      </c>
      <c r="J127" s="16">
        <f t="shared" si="84"/>
        <v>27.18</v>
      </c>
      <c r="K127" s="16">
        <f t="shared" si="84"/>
        <v>27.18</v>
      </c>
      <c r="L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27.18</v>
      </c>
      <c r="M127" s="16">
        <f t="shared" si="85"/>
        <v>27.18</v>
      </c>
      <c r="N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O127" s="16">
        <f t="shared" si="86"/>
        <v>0</v>
      </c>
      <c r="P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Q127" s="16">
        <f t="shared" si="87"/>
        <v>0</v>
      </c>
      <c r="R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S127" s="16">
        <f t="shared" si="88"/>
        <v>0</v>
      </c>
      <c r="T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U127" s="16">
        <f t="shared" si="89"/>
        <v>0</v>
      </c>
      <c r="V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W127" s="16">
        <f t="shared" si="90"/>
        <v>0</v>
      </c>
      <c r="X127" s="16">
        <f>IF(
                        C127="INSUMO",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A127&amp;B127,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A127&amp;B127,AG:AG,
                                                    0)
                                            ),
                                            "Não encontrado")
                                    )</f>
        <v>0</v>
      </c>
      <c r="Y127" s="16">
        <f t="shared" si="91"/>
        <v>0</v>
      </c>
      <c r="Z127" s="16">
        <f>IF(
                            C127="INSUMO",
                            IFERROR(
                                INDEX(
                                    Insumos!F:F,
                                    MATCH(
                                        A127&amp;B127,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A127&amp;B127,AG:AG,
                                        0)
                                ),
                                "Não encontrado")
                        )</f>
        <v>27.18</v>
      </c>
      <c r="AA127" s="16">
        <f t="shared" si="92"/>
        <v>27.18</v>
      </c>
      <c r="AB127" s="39"/>
      <c r="AC127" s="39"/>
      <c r="AD127" s="52" t="s">
        <v>62</v>
      </c>
      <c r="AE127" s="65"/>
      <c r="AF127" s="65"/>
    </row>
    <row r="128" spans="1:33" ht="25.5" x14ac:dyDescent="0.2">
      <c r="A128" s="58" t="s">
        <v>239</v>
      </c>
      <c r="B128" s="59" t="s">
        <v>65</v>
      </c>
      <c r="C128" s="60" t="s">
        <v>62</v>
      </c>
      <c r="D128" s="61" t="s">
        <v>110</v>
      </c>
      <c r="E128" s="61" t="s">
        <v>240</v>
      </c>
      <c r="F128" s="62" t="s">
        <v>126</v>
      </c>
      <c r="G128" s="18"/>
      <c r="H128" s="19"/>
      <c r="I128" s="19">
        <f>SUM(I129:I129)</f>
        <v>0</v>
      </c>
      <c r="J128" s="19"/>
      <c r="K128" s="19">
        <f>SUM(K129:K129)</f>
        <v>0.31365719999999997</v>
      </c>
      <c r="L128" s="19"/>
      <c r="M128" s="19">
        <f>SUM(M129:M129)</f>
        <v>0.31365719999999997</v>
      </c>
      <c r="N128" s="19"/>
      <c r="O128" s="19">
        <f>SUM(O129:O129)</f>
        <v>0</v>
      </c>
      <c r="P128" s="19"/>
      <c r="Q128" s="19">
        <f>SUM(Q129:Q129)</f>
        <v>0</v>
      </c>
      <c r="R128" s="19"/>
      <c r="S128" s="19">
        <f>SUM(S129:S129)</f>
        <v>0</v>
      </c>
      <c r="T128" s="19"/>
      <c r="U128" s="19">
        <f>SUM(U129:U129)</f>
        <v>0</v>
      </c>
      <c r="V128" s="19"/>
      <c r="W128" s="19">
        <f>SUM(W129:W129)</f>
        <v>0</v>
      </c>
      <c r="X128" s="19"/>
      <c r="Y128" s="19">
        <f>SUM(Y129:Y129)</f>
        <v>0</v>
      </c>
      <c r="Z128" s="19"/>
      <c r="AA128" s="19">
        <f>SUM(AA129:AA129)</f>
        <v>0.31365719999999997</v>
      </c>
      <c r="AB128" s="38" t="s">
        <v>62</v>
      </c>
      <c r="AC128" s="38"/>
      <c r="AD128" s="61" t="s">
        <v>62</v>
      </c>
      <c r="AE128" s="63" t="s">
        <v>62</v>
      </c>
      <c r="AF128" s="63" t="s">
        <v>201</v>
      </c>
      <c r="AG128" t="str">
        <f>A128&amp;B128&amp;C128</f>
        <v>95337SINAPI</v>
      </c>
    </row>
    <row r="129" spans="1:33" x14ac:dyDescent="0.2">
      <c r="A129" s="54" t="s">
        <v>245</v>
      </c>
      <c r="B129" s="55" t="s">
        <v>65</v>
      </c>
      <c r="C129" s="66" t="s">
        <v>53</v>
      </c>
      <c r="D129" s="56" t="s">
        <v>110</v>
      </c>
      <c r="E129" s="56" t="s">
        <v>246</v>
      </c>
      <c r="F129" s="14" t="s">
        <v>126</v>
      </c>
      <c r="G129" s="14">
        <v>1.154E-2</v>
      </c>
      <c r="H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I129" s="17">
        <f>H129*G129/1</f>
        <v>0</v>
      </c>
      <c r="J129" s="17">
        <f>T129 + N129 + L129 + X129 + R129 + P129 + V129</f>
        <v>27.18</v>
      </c>
      <c r="K129" s="17">
        <f>U129 + O129 + M129 + Y129 + S129 + Q129 + W129</f>
        <v>0.31365719999999997</v>
      </c>
      <c r="L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27.18</v>
      </c>
      <c r="M129" s="17">
        <f>L129*G129/1</f>
        <v>0.31365719999999997</v>
      </c>
      <c r="N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O129" s="17">
        <f>N129*G129/1</f>
        <v>0</v>
      </c>
      <c r="P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Q129" s="17">
        <f>P129*G129/1</f>
        <v>0</v>
      </c>
      <c r="R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S129" s="17">
        <f>R129*G129/1</f>
        <v>0</v>
      </c>
      <c r="T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U129" s="17">
        <f>T129*G129/1</f>
        <v>0</v>
      </c>
      <c r="V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W129" s="17">
        <f>V129*G129/1</f>
        <v>0</v>
      </c>
      <c r="X129" s="17">
        <f>IF(
                        C129="INSUMO",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A129&amp;B129,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A129&amp;B129,AG:AG,
                                                    0)
                                            ),
                                            "Não encontrado")
                                    )</f>
        <v>0</v>
      </c>
      <c r="Y129" s="17">
        <f>X129*G129/1</f>
        <v>0</v>
      </c>
      <c r="Z129" s="17">
        <f>IF(
                            C129="INSUMO",
                            IFERROR(
                                INDEX(
                                    Insumos!F:F,
                                    MATCH(
                                        A129&amp;B129,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A129&amp;B129,AG:AG,
                                        0)
                                ),
                                "Não encontrado")
                        )</f>
        <v>27.18</v>
      </c>
      <c r="AA129" s="17">
        <f>G129*Z129</f>
        <v>0.31365719999999997</v>
      </c>
      <c r="AB129" s="40"/>
      <c r="AC129" s="40"/>
      <c r="AD129" s="56" t="s">
        <v>62</v>
      </c>
      <c r="AE129" s="67"/>
      <c r="AF129" s="67"/>
    </row>
    <row r="130" spans="1:33" ht="25.5" x14ac:dyDescent="0.2">
      <c r="A130" s="58" t="s">
        <v>146</v>
      </c>
      <c r="B130" s="59" t="s">
        <v>65</v>
      </c>
      <c r="C130" s="60" t="s">
        <v>62</v>
      </c>
      <c r="D130" s="61" t="s">
        <v>110</v>
      </c>
      <c r="E130" s="61" t="s">
        <v>147</v>
      </c>
      <c r="F130" s="62" t="s">
        <v>77</v>
      </c>
      <c r="G130" s="18"/>
      <c r="H130" s="19"/>
      <c r="I130" s="19">
        <f>SUM(I131:I132)</f>
        <v>12.261197999999998</v>
      </c>
      <c r="J130" s="19"/>
      <c r="K130" s="19">
        <f>SUM(K131:K132)</f>
        <v>47.598193644399998</v>
      </c>
      <c r="L130" s="19"/>
      <c r="M130" s="19">
        <f>SUM(M131:M132)</f>
        <v>10.1759048524</v>
      </c>
      <c r="N130" s="19"/>
      <c r="O130" s="19">
        <f>SUM(O131:O132)</f>
        <v>37.422288791999996</v>
      </c>
      <c r="P130" s="19"/>
      <c r="Q130" s="19">
        <f>SUM(Q131:Q132)</f>
        <v>0</v>
      </c>
      <c r="R130" s="19"/>
      <c r="S130" s="19">
        <f>SUM(S131:S132)</f>
        <v>0</v>
      </c>
      <c r="T130" s="19"/>
      <c r="U130" s="19">
        <f>SUM(U131:U132)</f>
        <v>0</v>
      </c>
      <c r="V130" s="19"/>
      <c r="W130" s="19">
        <f>SUM(W131:W132)</f>
        <v>0</v>
      </c>
      <c r="X130" s="19"/>
      <c r="Y130" s="19">
        <f>SUM(Y131:Y132)</f>
        <v>0</v>
      </c>
      <c r="Z130" s="19"/>
      <c r="AA130" s="19">
        <f>SUM(AA131:AA132)</f>
        <v>59.859391644399992</v>
      </c>
      <c r="AB130" s="38" t="s">
        <v>62</v>
      </c>
      <c r="AC130" s="38"/>
      <c r="AD130" s="61" t="s">
        <v>62</v>
      </c>
      <c r="AE130" s="63" t="s">
        <v>62</v>
      </c>
      <c r="AF130" s="63" t="s">
        <v>124</v>
      </c>
      <c r="AG130" t="str">
        <f>A130&amp;B130&amp;C130</f>
        <v>97625SINAPI</v>
      </c>
    </row>
    <row r="131" spans="1:33" ht="38.25" x14ac:dyDescent="0.2">
      <c r="A131" s="54" t="s">
        <v>247</v>
      </c>
      <c r="B131" s="55" t="s">
        <v>65</v>
      </c>
      <c r="C131" s="66" t="s">
        <v>45</v>
      </c>
      <c r="D131" s="56" t="s">
        <v>110</v>
      </c>
      <c r="E131" s="56" t="s">
        <v>248</v>
      </c>
      <c r="F131" s="14" t="s">
        <v>175</v>
      </c>
      <c r="G131" s="14">
        <v>0.1394</v>
      </c>
      <c r="H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3.03</v>
      </c>
      <c r="I131" s="17">
        <f>H131*G131/1</f>
        <v>0.42238199999999998</v>
      </c>
      <c r="J131" s="17">
        <f>T131 + N131 + L131 + X131 + R131 + P131 + V131</f>
        <v>87.503726</v>
      </c>
      <c r="K131" s="17">
        <f>U131 + O131 + M131 + Y131 + S131 + Q131 + W131</f>
        <v>12.1980194044</v>
      </c>
      <c r="L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26.821046000000003</v>
      </c>
      <c r="M131" s="17">
        <f>L131*G131/1</f>
        <v>3.7388538124000004</v>
      </c>
      <c r="N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60.682679999999998</v>
      </c>
      <c r="O131" s="17">
        <f>N131*G131/1</f>
        <v>8.4591655919999997</v>
      </c>
      <c r="P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0</v>
      </c>
      <c r="Q131" s="17">
        <f>P131*G131/1</f>
        <v>0</v>
      </c>
      <c r="R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0</v>
      </c>
      <c r="S131" s="17">
        <f>R131*G131/1</f>
        <v>0</v>
      </c>
      <c r="T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0</v>
      </c>
      <c r="U131" s="17">
        <f>T131*G131/1</f>
        <v>0</v>
      </c>
      <c r="V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0</v>
      </c>
      <c r="W131" s="17">
        <f>V131*G131/1</f>
        <v>0</v>
      </c>
      <c r="X131" s="17">
        <f>IF(
                        C131="INSUMO",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A131&amp;B131,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A131&amp;B131,AG:AG,
                                                    0)
                                            ),
                                            "Não encontrado")
                                    )</f>
        <v>0</v>
      </c>
      <c r="Y131" s="17">
        <f>X131*G131/1</f>
        <v>0</v>
      </c>
      <c r="Z131" s="17">
        <f>IF(
                            C131="INSUMO",
                            IFERROR(
                                INDEX(
                                    Insumos!F:F,
                                    MATCH(
                                        A131&amp;B131,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A131&amp;B131,AG:AG,
                                        0)
                                ),
                                "Não encontrado")
                        )</f>
        <v>90.533726000000001</v>
      </c>
      <c r="AA131" s="17">
        <f>G131*Z131</f>
        <v>12.620401404399999</v>
      </c>
      <c r="AB131" s="40"/>
      <c r="AC131" s="40"/>
      <c r="AD131" s="56" t="s">
        <v>62</v>
      </c>
      <c r="AE131" s="67"/>
      <c r="AF131" s="67"/>
    </row>
    <row r="132" spans="1:33" ht="38.25" x14ac:dyDescent="0.2">
      <c r="A132" s="49" t="s">
        <v>249</v>
      </c>
      <c r="B132" s="50" t="s">
        <v>65</v>
      </c>
      <c r="C132" s="64" t="s">
        <v>45</v>
      </c>
      <c r="D132" s="52" t="s">
        <v>110</v>
      </c>
      <c r="E132" s="52" t="s">
        <v>250</v>
      </c>
      <c r="F132" s="13" t="s">
        <v>178</v>
      </c>
      <c r="G132" s="13">
        <v>0.24</v>
      </c>
      <c r="H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49.328399999999995</v>
      </c>
      <c r="I132" s="16">
        <f>H132*G132/1</f>
        <v>11.838815999999998</v>
      </c>
      <c r="J132" s="16">
        <f>T132 + N132 + L132 + X132 + R132 + P132 + V132</f>
        <v>147.50072599999999</v>
      </c>
      <c r="K132" s="16">
        <f>U132 + O132 + M132 + Y132 + S132 + Q132 + W132</f>
        <v>35.400174239999998</v>
      </c>
      <c r="L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26.821046000000003</v>
      </c>
      <c r="M132" s="16">
        <f>L132*G132/1</f>
        <v>6.4370510400000001</v>
      </c>
      <c r="N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120.67967999999999</v>
      </c>
      <c r="O132" s="16">
        <f>N132*G132/1</f>
        <v>28.963123199999998</v>
      </c>
      <c r="P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0</v>
      </c>
      <c r="Q132" s="16">
        <f>P132*G132/1</f>
        <v>0</v>
      </c>
      <c r="R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0</v>
      </c>
      <c r="S132" s="16">
        <f>R132*G132/1</f>
        <v>0</v>
      </c>
      <c r="T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0</v>
      </c>
      <c r="U132" s="16">
        <f>T132*G132/1</f>
        <v>0</v>
      </c>
      <c r="V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0</v>
      </c>
      <c r="W132" s="16">
        <f>V132*G132/1</f>
        <v>0</v>
      </c>
      <c r="X132" s="16">
        <f>IF(
                        C132="INSUMO",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A132&amp;B132,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A132&amp;B132,AG:AG,
                                                    0)
                                            ),
                                            "Não encontrado")
                                    )</f>
        <v>0</v>
      </c>
      <c r="Y132" s="16">
        <f>X132*G132/1</f>
        <v>0</v>
      </c>
      <c r="Z132" s="16">
        <f>IF(
                            C132="INSUMO",
                            IFERROR(
                                INDEX(
                                    Insumos!F:F,
                                    MATCH(
                                        A132&amp;B132,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A132&amp;B132,AG:AG,
                                        0)
                                ),
                                "Não encontrado")
                        )</f>
        <v>196.82912599999997</v>
      </c>
      <c r="AA132" s="16">
        <f>G132*Z132</f>
        <v>47.238990239999993</v>
      </c>
      <c r="AB132" s="39"/>
      <c r="AC132" s="39"/>
      <c r="AD132" s="52" t="s">
        <v>62</v>
      </c>
      <c r="AE132" s="65"/>
      <c r="AF132" s="65"/>
    </row>
    <row r="133" spans="1:33" ht="25.5" x14ac:dyDescent="0.2">
      <c r="A133" s="58" t="s">
        <v>148</v>
      </c>
      <c r="B133" s="59" t="s">
        <v>65</v>
      </c>
      <c r="C133" s="60" t="s">
        <v>62</v>
      </c>
      <c r="D133" s="61" t="s">
        <v>110</v>
      </c>
      <c r="E133" s="61" t="s">
        <v>149</v>
      </c>
      <c r="F133" s="62" t="s">
        <v>77</v>
      </c>
      <c r="G133" s="18"/>
      <c r="H133" s="19"/>
      <c r="I133" s="19">
        <f>SUM(I134:I137)</f>
        <v>10.940735</v>
      </c>
      <c r="J133" s="19"/>
      <c r="K133" s="19">
        <f>SUM(K134:K137)</f>
        <v>69.752878598640009</v>
      </c>
      <c r="L133" s="19"/>
      <c r="M133" s="19">
        <f>SUM(M134:M137)</f>
        <v>64.664665536240008</v>
      </c>
      <c r="N133" s="19"/>
      <c r="O133" s="19">
        <f>SUM(O134:O137)</f>
        <v>3.1858654623999998</v>
      </c>
      <c r="P133" s="19"/>
      <c r="Q133" s="19">
        <f>SUM(Q134:Q137)</f>
        <v>0</v>
      </c>
      <c r="R133" s="19"/>
      <c r="S133" s="19">
        <f>SUM(S134:S137)</f>
        <v>0</v>
      </c>
      <c r="T133" s="19"/>
      <c r="U133" s="19">
        <f>SUM(U134:U137)</f>
        <v>0</v>
      </c>
      <c r="V133" s="19"/>
      <c r="W133" s="19">
        <f>SUM(W134:W137)</f>
        <v>0</v>
      </c>
      <c r="X133" s="19"/>
      <c r="Y133" s="19">
        <f>SUM(Y134:Y137)</f>
        <v>1.9023475999999999</v>
      </c>
      <c r="Z133" s="19"/>
      <c r="AA133" s="19">
        <f>SUM(AA134:AA137)</f>
        <v>80.693613598639999</v>
      </c>
      <c r="AB133" s="38" t="s">
        <v>62</v>
      </c>
      <c r="AC133" s="38"/>
      <c r="AD133" s="61" t="s">
        <v>62</v>
      </c>
      <c r="AE133" s="63" t="s">
        <v>62</v>
      </c>
      <c r="AF133" s="63" t="s">
        <v>124</v>
      </c>
      <c r="AG133" t="str">
        <f>A133&amp;B133&amp;C133</f>
        <v>97629SINAPI</v>
      </c>
    </row>
    <row r="134" spans="1:33" ht="25.5" x14ac:dyDescent="0.2">
      <c r="A134" s="54" t="s">
        <v>251</v>
      </c>
      <c r="B134" s="55" t="s">
        <v>65</v>
      </c>
      <c r="C134" s="66" t="s">
        <v>45</v>
      </c>
      <c r="D134" s="56" t="s">
        <v>110</v>
      </c>
      <c r="E134" s="56" t="s">
        <v>252</v>
      </c>
      <c r="F134" s="14" t="s">
        <v>178</v>
      </c>
      <c r="G134" s="14">
        <v>1.5122</v>
      </c>
      <c r="H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3.03</v>
      </c>
      <c r="I134" s="17">
        <f>H134*G134/1</f>
        <v>4.5819659999999995</v>
      </c>
      <c r="J134" s="17">
        <f t="shared" ref="J134:K137" si="93">T134 + N134 + L134 + X134 + R134 + P134 + V134</f>
        <v>21.899243600000002</v>
      </c>
      <c r="K134" s="17">
        <f t="shared" si="93"/>
        <v>33.116036171920001</v>
      </c>
      <c r="L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19.117557600000001</v>
      </c>
      <c r="M134" s="17">
        <f>L134*G134/1</f>
        <v>28.909570602720002</v>
      </c>
      <c r="N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1.5236860000000001</v>
      </c>
      <c r="O134" s="17">
        <f>N134*G134/1</f>
        <v>2.3041179692</v>
      </c>
      <c r="P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0</v>
      </c>
      <c r="Q134" s="17">
        <f>P134*G134/1</f>
        <v>0</v>
      </c>
      <c r="R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0</v>
      </c>
      <c r="S134" s="17">
        <f>R134*G134/1</f>
        <v>0</v>
      </c>
      <c r="T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0</v>
      </c>
      <c r="U134" s="17">
        <f>T134*G134/1</f>
        <v>0</v>
      </c>
      <c r="V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0</v>
      </c>
      <c r="W134" s="17">
        <f>V134*G134/1</f>
        <v>0</v>
      </c>
      <c r="X134" s="17">
        <f>IF(
                        C134="INSUMO",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A134&amp;B134,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A134&amp;B134,AG:AG,
                                                    0)
                                            ),
                                            "Não encontrado")
                                    )</f>
        <v>1.258</v>
      </c>
      <c r="Y134" s="17">
        <f>X134*G134/1</f>
        <v>1.9023475999999999</v>
      </c>
      <c r="Z134" s="17">
        <f>IF(
                            C134="INSUMO",
                            IFERROR(
                                INDEX(
                                    Insumos!F:F,
                                    MATCH(
                                        A134&amp;B134,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A134&amp;B134,AG:AG,
                                        0)
                                ),
                                "Não encontrado")
                        )</f>
        <v>24.9292436</v>
      </c>
      <c r="AA134" s="17">
        <f>G134*Z134</f>
        <v>37.698002171920002</v>
      </c>
      <c r="AB134" s="40"/>
      <c r="AC134" s="40"/>
      <c r="AD134" s="56" t="s">
        <v>62</v>
      </c>
      <c r="AE134" s="67"/>
      <c r="AF134" s="67"/>
    </row>
    <row r="135" spans="1:33" ht="25.5" x14ac:dyDescent="0.2">
      <c r="A135" s="49" t="s">
        <v>253</v>
      </c>
      <c r="B135" s="50" t="s">
        <v>65</v>
      </c>
      <c r="C135" s="64" t="s">
        <v>45</v>
      </c>
      <c r="D135" s="52" t="s">
        <v>110</v>
      </c>
      <c r="E135" s="52" t="s">
        <v>254</v>
      </c>
      <c r="F135" s="13" t="s">
        <v>175</v>
      </c>
      <c r="G135" s="13">
        <v>1.1661999999999999</v>
      </c>
      <c r="H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3.03</v>
      </c>
      <c r="I135" s="16">
        <f>H135*G135/1</f>
        <v>3.5335859999999997</v>
      </c>
      <c r="J135" s="16">
        <f t="shared" si="93"/>
        <v>19.873643600000001</v>
      </c>
      <c r="K135" s="16">
        <f t="shared" si="93"/>
        <v>23.176643166319998</v>
      </c>
      <c r="L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19.117557600000001</v>
      </c>
      <c r="M135" s="16">
        <f>L135*G135/1</f>
        <v>22.294895673119999</v>
      </c>
      <c r="N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0.75608599999999992</v>
      </c>
      <c r="O135" s="16">
        <f>N135*G135/1</f>
        <v>0.88174749319999979</v>
      </c>
      <c r="P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</v>
      </c>
      <c r="Q135" s="16">
        <f>P135*G135/1</f>
        <v>0</v>
      </c>
      <c r="R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</v>
      </c>
      <c r="S135" s="16">
        <f>R135*G135/1</f>
        <v>0</v>
      </c>
      <c r="T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</v>
      </c>
      <c r="U135" s="16">
        <f>T135*G135/1</f>
        <v>0</v>
      </c>
      <c r="V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</v>
      </c>
      <c r="W135" s="16">
        <f>V135*G135/1</f>
        <v>0</v>
      </c>
      <c r="X135" s="16">
        <f>IF(
                        C135="INSUMO",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A135&amp;B135,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A135&amp;B135,AG:AG,
                                                    0)
                                            ),
                                            "Não encontrado")
                                    )</f>
        <v>0</v>
      </c>
      <c r="Y135" s="16">
        <f>X135*G135/1</f>
        <v>0</v>
      </c>
      <c r="Z135" s="16">
        <f>IF(
                            C135="INSUMO",
                            IFERROR(
                                INDEX(
                                    Insumos!F:F,
                                    MATCH(
                                        A135&amp;B135,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A135&amp;B135,AG:AG,
                                        0)
                                ),
                                "Não encontrado")
                        )</f>
        <v>22.903643599999999</v>
      </c>
      <c r="AA135" s="16">
        <f>G135*Z135</f>
        <v>26.710229166319998</v>
      </c>
      <c r="AB135" s="39"/>
      <c r="AC135" s="39"/>
      <c r="AD135" s="52" t="s">
        <v>62</v>
      </c>
      <c r="AE135" s="65"/>
      <c r="AF135" s="65"/>
    </row>
    <row r="136" spans="1:33" ht="25.5" x14ac:dyDescent="0.2">
      <c r="A136" s="54" t="s">
        <v>130</v>
      </c>
      <c r="B136" s="55" t="s">
        <v>65</v>
      </c>
      <c r="C136" s="66" t="s">
        <v>45</v>
      </c>
      <c r="D136" s="56" t="s">
        <v>110</v>
      </c>
      <c r="E136" s="56" t="s">
        <v>131</v>
      </c>
      <c r="F136" s="14" t="s">
        <v>126</v>
      </c>
      <c r="G136" s="14">
        <v>0.58730000000000004</v>
      </c>
      <c r="H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4.13</v>
      </c>
      <c r="I136" s="17">
        <f>H136*G136/1</f>
        <v>2.4255490000000002</v>
      </c>
      <c r="J136" s="17">
        <f t="shared" si="93"/>
        <v>18.402024000000001</v>
      </c>
      <c r="K136" s="17">
        <f t="shared" si="93"/>
        <v>10.807508695200001</v>
      </c>
      <c r="L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18.402024000000001</v>
      </c>
      <c r="M136" s="17">
        <f>L136*G136/1</f>
        <v>10.807508695200001</v>
      </c>
      <c r="N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O136" s="17">
        <f>N136*G136/1</f>
        <v>0</v>
      </c>
      <c r="P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Q136" s="17">
        <f>P136*G136/1</f>
        <v>0</v>
      </c>
      <c r="R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S136" s="17">
        <f>R136*G136/1</f>
        <v>0</v>
      </c>
      <c r="T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U136" s="17">
        <f>T136*G136/1</f>
        <v>0</v>
      </c>
      <c r="V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W136" s="17">
        <f>V136*G136/1</f>
        <v>0</v>
      </c>
      <c r="X136" s="17">
        <f>IF(
                        C136="INSUMO",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A136&amp;B136,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A136&amp;B136,AG:AG,
                                                    0)
                                            ),
                                            "Não encontrado")
                                    )</f>
        <v>0</v>
      </c>
      <c r="Y136" s="17">
        <f>X136*G136/1</f>
        <v>0</v>
      </c>
      <c r="Z136" s="17">
        <f>IF(
                            C136="INSUMO",
                            IFERROR(
                                INDEX(
                                    Insumos!F:F,
                                    MATCH(
                                        A136&amp;B136,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A136&amp;B136,AG:AG,
                                        0)
                                ),
                                "Não encontrado")
                        )</f>
        <v>22.532024</v>
      </c>
      <c r="AA136" s="17">
        <f>G136*Z136</f>
        <v>13.233057695200001</v>
      </c>
      <c r="AB136" s="40"/>
      <c r="AC136" s="40"/>
      <c r="AD136" s="56" t="s">
        <v>62</v>
      </c>
      <c r="AE136" s="67"/>
      <c r="AF136" s="67"/>
    </row>
    <row r="137" spans="1:33" ht="25.5" x14ac:dyDescent="0.2">
      <c r="A137" s="49" t="s">
        <v>179</v>
      </c>
      <c r="B137" s="50" t="s">
        <v>65</v>
      </c>
      <c r="C137" s="64" t="s">
        <v>45</v>
      </c>
      <c r="D137" s="52" t="s">
        <v>110</v>
      </c>
      <c r="E137" s="52" t="s">
        <v>180</v>
      </c>
      <c r="F137" s="13" t="s">
        <v>126</v>
      </c>
      <c r="G137" s="13">
        <v>9.4700000000000006E-2</v>
      </c>
      <c r="H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4.22</v>
      </c>
      <c r="I137" s="16">
        <f>H137*G137/1</f>
        <v>0.39963399999999999</v>
      </c>
      <c r="J137" s="16">
        <f t="shared" si="93"/>
        <v>28.011516</v>
      </c>
      <c r="K137" s="16">
        <f t="shared" si="93"/>
        <v>2.6526905652000003</v>
      </c>
      <c r="L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28.011516</v>
      </c>
      <c r="M137" s="16">
        <f>L137*G137/1</f>
        <v>2.6526905652000003</v>
      </c>
      <c r="N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O137" s="16">
        <f>N137*G137/1</f>
        <v>0</v>
      </c>
      <c r="P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Q137" s="16">
        <f>P137*G137/1</f>
        <v>0</v>
      </c>
      <c r="R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S137" s="16">
        <f>R137*G137/1</f>
        <v>0</v>
      </c>
      <c r="T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U137" s="16">
        <f>T137*G137/1</f>
        <v>0</v>
      </c>
      <c r="V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W137" s="16">
        <f>V137*G137/1</f>
        <v>0</v>
      </c>
      <c r="X137" s="16">
        <f>IF(
                        C137="INSUMO",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A137&amp;B137,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A137&amp;B137,AG:AG,
                                                    0)
                                            ),
                                            "Não encontrado")
                                    )</f>
        <v>0</v>
      </c>
      <c r="Y137" s="16">
        <f>X137*G137/1</f>
        <v>0</v>
      </c>
      <c r="Z137" s="16">
        <f>IF(
                            C137="INSUMO",
                            IFERROR(
                                INDEX(
                                    Insumos!F:F,
                                    MATCH(
                                        A137&amp;B137,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A137&amp;B137,AG:AG,
                                        0)
                                ),
                                "Não encontrado")
                        )</f>
        <v>32.231515999999999</v>
      </c>
      <c r="AA137" s="16">
        <f>G137*Z137</f>
        <v>3.0523245652000002</v>
      </c>
      <c r="AB137" s="39"/>
      <c r="AC137" s="39"/>
      <c r="AD137" s="52" t="s">
        <v>62</v>
      </c>
      <c r="AE137" s="65"/>
      <c r="AF137" s="65"/>
    </row>
    <row r="138" spans="1:33" ht="25.5" x14ac:dyDescent="0.2">
      <c r="A138" s="58" t="s">
        <v>150</v>
      </c>
      <c r="B138" s="59" t="s">
        <v>65</v>
      </c>
      <c r="C138" s="60" t="s">
        <v>62</v>
      </c>
      <c r="D138" s="61" t="s">
        <v>110</v>
      </c>
      <c r="E138" s="61" t="s">
        <v>151</v>
      </c>
      <c r="F138" s="62" t="s">
        <v>77</v>
      </c>
      <c r="G138" s="18"/>
      <c r="H138" s="19"/>
      <c r="I138" s="19">
        <f>SUM(I139:I142)</f>
        <v>23.490788999999996</v>
      </c>
      <c r="J138" s="19"/>
      <c r="K138" s="19">
        <f>SUM(K139:K142)</f>
        <v>149.76672211088004</v>
      </c>
      <c r="L138" s="19"/>
      <c r="M138" s="19">
        <f>SUM(M139:M142)</f>
        <v>138.84190466208003</v>
      </c>
      <c r="N138" s="19"/>
      <c r="O138" s="19">
        <f>SUM(O139:O142)</f>
        <v>6.8403430487999994</v>
      </c>
      <c r="P138" s="19"/>
      <c r="Q138" s="19">
        <f>SUM(Q139:Q142)</f>
        <v>0</v>
      </c>
      <c r="R138" s="19"/>
      <c r="S138" s="19">
        <f>SUM(S139:S142)</f>
        <v>0</v>
      </c>
      <c r="T138" s="19"/>
      <c r="U138" s="19">
        <f>SUM(U139:U142)</f>
        <v>0</v>
      </c>
      <c r="V138" s="19"/>
      <c r="W138" s="19">
        <f>SUM(W139:W142)</f>
        <v>0</v>
      </c>
      <c r="X138" s="19"/>
      <c r="Y138" s="19">
        <f>SUM(Y139:Y142)</f>
        <v>4.0844743999999995</v>
      </c>
      <c r="Z138" s="19"/>
      <c r="AA138" s="19">
        <f>SUM(AA139:AA142)</f>
        <v>173.25751111087999</v>
      </c>
      <c r="AB138" s="38" t="s">
        <v>62</v>
      </c>
      <c r="AC138" s="38"/>
      <c r="AD138" s="61" t="s">
        <v>62</v>
      </c>
      <c r="AE138" s="63" t="s">
        <v>62</v>
      </c>
      <c r="AF138" s="63" t="s">
        <v>124</v>
      </c>
      <c r="AG138" t="str">
        <f>A138&amp;B138&amp;C138</f>
        <v>97627SINAPI</v>
      </c>
    </row>
    <row r="139" spans="1:33" ht="25.5" x14ac:dyDescent="0.2">
      <c r="A139" s="54" t="s">
        <v>251</v>
      </c>
      <c r="B139" s="55" t="s">
        <v>65</v>
      </c>
      <c r="C139" s="66" t="s">
        <v>45</v>
      </c>
      <c r="D139" s="56" t="s">
        <v>110</v>
      </c>
      <c r="E139" s="56" t="s">
        <v>252</v>
      </c>
      <c r="F139" s="14" t="s">
        <v>178</v>
      </c>
      <c r="G139" s="14">
        <v>3.2467999999999999</v>
      </c>
      <c r="H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3.03</v>
      </c>
      <c r="I139" s="17">
        <f>H139*G139/1</f>
        <v>9.8378039999999984</v>
      </c>
      <c r="J139" s="17">
        <f t="shared" ref="J139:K142" si="94">T139 + N139 + L139 + X139 + R139 + P139 + V139</f>
        <v>21.899243600000002</v>
      </c>
      <c r="K139" s="17">
        <f t="shared" si="94"/>
        <v>71.102464120480008</v>
      </c>
      <c r="L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19.117557600000001</v>
      </c>
      <c r="M139" s="17">
        <f>L139*G139/1</f>
        <v>62.070886015680003</v>
      </c>
      <c r="N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1.5236860000000001</v>
      </c>
      <c r="O139" s="17">
        <f>N139*G139/1</f>
        <v>4.9471037047999999</v>
      </c>
      <c r="P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0</v>
      </c>
      <c r="Q139" s="17">
        <f>P139*G139/1</f>
        <v>0</v>
      </c>
      <c r="R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0</v>
      </c>
      <c r="S139" s="17">
        <f>R139*G139/1</f>
        <v>0</v>
      </c>
      <c r="T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0</v>
      </c>
      <c r="U139" s="17">
        <f>T139*G139/1</f>
        <v>0</v>
      </c>
      <c r="V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0</v>
      </c>
      <c r="W139" s="17">
        <f>V139*G139/1</f>
        <v>0</v>
      </c>
      <c r="X139" s="17">
        <f>IF(
                        C139="INSUMO",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A139&amp;B139,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A139&amp;B139,AG:AG,
                                                    0)
                                            ),
                                            "Não encontrado")
                                    )</f>
        <v>1.258</v>
      </c>
      <c r="Y139" s="17">
        <f>X139*G139/1</f>
        <v>4.0844743999999995</v>
      </c>
      <c r="Z139" s="17">
        <f>IF(
                            C139="INSUMO",
                            IFERROR(
                                INDEX(
                                    Insumos!F:F,
                                    MATCH(
                                        A139&amp;B139,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A139&amp;B139,AG:AG,
                                        0)
                                ),
                                "Não encontrado")
                        )</f>
        <v>24.9292436</v>
      </c>
      <c r="AA139" s="17">
        <f>G139*Z139</f>
        <v>80.940268120479999</v>
      </c>
      <c r="AB139" s="40"/>
      <c r="AC139" s="40"/>
      <c r="AD139" s="56" t="s">
        <v>62</v>
      </c>
      <c r="AE139" s="67"/>
      <c r="AF139" s="67"/>
    </row>
    <row r="140" spans="1:33" ht="25.5" x14ac:dyDescent="0.2">
      <c r="A140" s="49" t="s">
        <v>253</v>
      </c>
      <c r="B140" s="50" t="s">
        <v>65</v>
      </c>
      <c r="C140" s="64" t="s">
        <v>45</v>
      </c>
      <c r="D140" s="52" t="s">
        <v>110</v>
      </c>
      <c r="E140" s="52" t="s">
        <v>254</v>
      </c>
      <c r="F140" s="13" t="s">
        <v>175</v>
      </c>
      <c r="G140" s="13">
        <v>2.504</v>
      </c>
      <c r="H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3.03</v>
      </c>
      <c r="I140" s="16">
        <f>H140*G140/1</f>
        <v>7.5871199999999996</v>
      </c>
      <c r="J140" s="16">
        <f t="shared" si="94"/>
        <v>19.873643600000001</v>
      </c>
      <c r="K140" s="16">
        <f t="shared" si="94"/>
        <v>49.763603574400008</v>
      </c>
      <c r="L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19.117557600000001</v>
      </c>
      <c r="M140" s="16">
        <f>L140*G140/1</f>
        <v>47.870364230400007</v>
      </c>
      <c r="N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0.75608599999999992</v>
      </c>
      <c r="O140" s="16">
        <f>N140*G140/1</f>
        <v>1.8932393439999997</v>
      </c>
      <c r="P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</v>
      </c>
      <c r="Q140" s="16">
        <f>P140*G140/1</f>
        <v>0</v>
      </c>
      <c r="R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</v>
      </c>
      <c r="S140" s="16">
        <f>R140*G140/1</f>
        <v>0</v>
      </c>
      <c r="T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</v>
      </c>
      <c r="U140" s="16">
        <f>T140*G140/1</f>
        <v>0</v>
      </c>
      <c r="V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</v>
      </c>
      <c r="W140" s="16">
        <f>V140*G140/1</f>
        <v>0</v>
      </c>
      <c r="X140" s="16">
        <f>IF(
                        C140="INSUMO",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A140&amp;B140,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A140&amp;B140,AG:AG,
                                                    0)
                                            ),
                                            "Não encontrado")
                                    )</f>
        <v>0</v>
      </c>
      <c r="Y140" s="16">
        <f>X140*G140/1</f>
        <v>0</v>
      </c>
      <c r="Z140" s="16">
        <f>IF(
                            C140="INSUMO",
                            IFERROR(
                                INDEX(
                                    Insumos!F:F,
                                    MATCH(
                                        A140&amp;B140,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A140&amp;B140,AG:AG,
                                        0)
                                ),
                                "Não encontrado")
                        )</f>
        <v>22.903643599999999</v>
      </c>
      <c r="AA140" s="16">
        <f>G140*Z140</f>
        <v>57.3507235744</v>
      </c>
      <c r="AB140" s="39"/>
      <c r="AC140" s="39"/>
      <c r="AD140" s="52" t="s">
        <v>62</v>
      </c>
      <c r="AE140" s="65"/>
      <c r="AF140" s="65"/>
    </row>
    <row r="141" spans="1:33" ht="25.5" x14ac:dyDescent="0.2">
      <c r="A141" s="54" t="s">
        <v>130</v>
      </c>
      <c r="B141" s="55" t="s">
        <v>65</v>
      </c>
      <c r="C141" s="66" t="s">
        <v>45</v>
      </c>
      <c r="D141" s="56" t="s">
        <v>110</v>
      </c>
      <c r="E141" s="56" t="s">
        <v>131</v>
      </c>
      <c r="F141" s="14" t="s">
        <v>126</v>
      </c>
      <c r="G141" s="14">
        <v>1.2608999999999999</v>
      </c>
      <c r="H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4.13</v>
      </c>
      <c r="I141" s="17">
        <f>H141*G141/1</f>
        <v>5.2075169999999993</v>
      </c>
      <c r="J141" s="17">
        <f t="shared" si="94"/>
        <v>18.402024000000001</v>
      </c>
      <c r="K141" s="17">
        <f t="shared" si="94"/>
        <v>23.203112061599999</v>
      </c>
      <c r="L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18.402024000000001</v>
      </c>
      <c r="M141" s="17">
        <f>L141*G141/1</f>
        <v>23.203112061599999</v>
      </c>
      <c r="N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O141" s="17">
        <f>N141*G141/1</f>
        <v>0</v>
      </c>
      <c r="P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Q141" s="17">
        <f>P141*G141/1</f>
        <v>0</v>
      </c>
      <c r="R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S141" s="17">
        <f>R141*G141/1</f>
        <v>0</v>
      </c>
      <c r="T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U141" s="17">
        <f>T141*G141/1</f>
        <v>0</v>
      </c>
      <c r="V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W141" s="17">
        <f>V141*G141/1</f>
        <v>0</v>
      </c>
      <c r="X141" s="17">
        <f>IF(
                        C141="INSUMO",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A141&amp;B141,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A141&amp;B141,AG:AG,
                                                    0)
                                            ),
                                            "Não encontrado")
                                    )</f>
        <v>0</v>
      </c>
      <c r="Y141" s="17">
        <f>X141*G141/1</f>
        <v>0</v>
      </c>
      <c r="Z141" s="17">
        <f>IF(
                            C141="INSUMO",
                            IFERROR(
                                INDEX(
                                    Insumos!F:F,
                                    MATCH(
                                        A141&amp;B141,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A141&amp;B141,AG:AG,
                                        0)
                                ),
                                "Não encontrado")
                        )</f>
        <v>22.532024</v>
      </c>
      <c r="AA141" s="17">
        <f>G141*Z141</f>
        <v>28.410629061599998</v>
      </c>
      <c r="AB141" s="40"/>
      <c r="AC141" s="40"/>
      <c r="AD141" s="56" t="s">
        <v>62</v>
      </c>
      <c r="AE141" s="67"/>
      <c r="AF141" s="67"/>
    </row>
    <row r="142" spans="1:33" ht="25.5" x14ac:dyDescent="0.2">
      <c r="A142" s="49" t="s">
        <v>179</v>
      </c>
      <c r="B142" s="50" t="s">
        <v>65</v>
      </c>
      <c r="C142" s="64" t="s">
        <v>45</v>
      </c>
      <c r="D142" s="52" t="s">
        <v>110</v>
      </c>
      <c r="E142" s="52" t="s">
        <v>180</v>
      </c>
      <c r="F142" s="13" t="s">
        <v>126</v>
      </c>
      <c r="G142" s="13">
        <v>0.2034</v>
      </c>
      <c r="H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4.22</v>
      </c>
      <c r="I142" s="16">
        <f>H142*G142/1</f>
        <v>0.85834799999999989</v>
      </c>
      <c r="J142" s="16">
        <f t="shared" si="94"/>
        <v>28.011516</v>
      </c>
      <c r="K142" s="16">
        <f t="shared" si="94"/>
        <v>5.6975423544000003</v>
      </c>
      <c r="L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28.011516</v>
      </c>
      <c r="M142" s="16">
        <f>L142*G142/1</f>
        <v>5.6975423544000003</v>
      </c>
      <c r="N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O142" s="16">
        <f>N142*G142/1</f>
        <v>0</v>
      </c>
      <c r="P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Q142" s="16">
        <f>P142*G142/1</f>
        <v>0</v>
      </c>
      <c r="R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S142" s="16">
        <f>R142*G142/1</f>
        <v>0</v>
      </c>
      <c r="T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U142" s="16">
        <f>T142*G142/1</f>
        <v>0</v>
      </c>
      <c r="V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W142" s="16">
        <f>V142*G142/1</f>
        <v>0</v>
      </c>
      <c r="X142" s="16">
        <f>IF(
                        C142="INSUMO",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A142&amp;B142,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A142&amp;B142,AG:AG,
                                                    0)
                                            ),
                                            "Não encontrado")
                                    )</f>
        <v>0</v>
      </c>
      <c r="Y142" s="16">
        <f>X142*G142/1</f>
        <v>0</v>
      </c>
      <c r="Z142" s="16">
        <f>IF(
                            C142="INSUMO",
                            IFERROR(
                                INDEX(
                                    Insumos!F:F,
                                    MATCH(
                                        A142&amp;B142,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A142&amp;B142,AG:AG,
                                        0)
                                ),
                                "Não encontrado")
                        )</f>
        <v>32.231515999999999</v>
      </c>
      <c r="AA142" s="16">
        <f>G142*Z142</f>
        <v>6.5558903543999998</v>
      </c>
      <c r="AB142" s="39"/>
      <c r="AC142" s="39"/>
      <c r="AD142" s="52" t="s">
        <v>62</v>
      </c>
      <c r="AE142" s="65"/>
      <c r="AF142" s="65"/>
    </row>
    <row r="143" spans="1:33" ht="25.5" x14ac:dyDescent="0.2">
      <c r="A143" s="58" t="s">
        <v>169</v>
      </c>
      <c r="B143" s="59" t="s">
        <v>65</v>
      </c>
      <c r="C143" s="60" t="s">
        <v>62</v>
      </c>
      <c r="D143" s="61" t="s">
        <v>110</v>
      </c>
      <c r="E143" s="61" t="s">
        <v>170</v>
      </c>
      <c r="F143" s="62" t="s">
        <v>68</v>
      </c>
      <c r="G143" s="18"/>
      <c r="H143" s="19"/>
      <c r="I143" s="19">
        <f>SUM(I144:I145)</f>
        <v>0.63938899999999999</v>
      </c>
      <c r="J143" s="19"/>
      <c r="K143" s="19">
        <f>SUM(K144:K145)</f>
        <v>3.2864162462399999</v>
      </c>
      <c r="L143" s="19"/>
      <c r="M143" s="19">
        <f>SUM(M144:M145)</f>
        <v>3.2864162462399999</v>
      </c>
      <c r="N143" s="19"/>
      <c r="O143" s="19">
        <f>SUM(O144:O145)</f>
        <v>0</v>
      </c>
      <c r="P143" s="19"/>
      <c r="Q143" s="19">
        <f>SUM(Q144:Q145)</f>
        <v>0</v>
      </c>
      <c r="R143" s="19"/>
      <c r="S143" s="19">
        <f>SUM(S144:S145)</f>
        <v>0</v>
      </c>
      <c r="T143" s="19"/>
      <c r="U143" s="19">
        <f>SUM(U144:U145)</f>
        <v>0</v>
      </c>
      <c r="V143" s="19"/>
      <c r="W143" s="19">
        <f>SUM(W144:W145)</f>
        <v>0</v>
      </c>
      <c r="X143" s="19"/>
      <c r="Y143" s="19">
        <f>SUM(Y144:Y145)</f>
        <v>0</v>
      </c>
      <c r="Z143" s="19"/>
      <c r="AA143" s="19">
        <f>SUM(AA144:AA145)</f>
        <v>3.9258052462399999</v>
      </c>
      <c r="AB143" s="38" t="s">
        <v>62</v>
      </c>
      <c r="AC143" s="38"/>
      <c r="AD143" s="61" t="s">
        <v>62</v>
      </c>
      <c r="AE143" s="63" t="s">
        <v>62</v>
      </c>
      <c r="AF143" s="63" t="s">
        <v>124</v>
      </c>
      <c r="AG143" t="str">
        <f>A143&amp;B143&amp;C143</f>
        <v>97647SINAPI</v>
      </c>
    </row>
    <row r="144" spans="1:33" ht="25.5" x14ac:dyDescent="0.2">
      <c r="A144" s="54" t="s">
        <v>255</v>
      </c>
      <c r="B144" s="55" t="s">
        <v>65</v>
      </c>
      <c r="C144" s="66" t="s">
        <v>45</v>
      </c>
      <c r="D144" s="56" t="s">
        <v>110</v>
      </c>
      <c r="E144" s="56" t="s">
        <v>256</v>
      </c>
      <c r="F144" s="14" t="s">
        <v>126</v>
      </c>
      <c r="G144" s="14">
        <v>4.0800000000000003E-2</v>
      </c>
      <c r="H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3.9999999999999996</v>
      </c>
      <c r="I144" s="17">
        <f>H144*G144/1</f>
        <v>0.16319999999999998</v>
      </c>
      <c r="J144" s="17">
        <f>T144 + N144 + L144 + X144 + R144 + P144 + V144</f>
        <v>28.545658799999998</v>
      </c>
      <c r="K144" s="17">
        <f>U144 + O144 + M144 + Y144 + S144 + Q144 + W144</f>
        <v>1.16466287904</v>
      </c>
      <c r="L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28.545658799999998</v>
      </c>
      <c r="M144" s="17">
        <f>L144*G144/1</f>
        <v>1.16466287904</v>
      </c>
      <c r="N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O144" s="17">
        <f>N144*G144/1</f>
        <v>0</v>
      </c>
      <c r="P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Q144" s="17">
        <f>P144*G144/1</f>
        <v>0</v>
      </c>
      <c r="R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S144" s="17">
        <f>R144*G144/1</f>
        <v>0</v>
      </c>
      <c r="T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U144" s="17">
        <f>T144*G144/1</f>
        <v>0</v>
      </c>
      <c r="V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W144" s="17">
        <f>V144*G144/1</f>
        <v>0</v>
      </c>
      <c r="X144" s="17">
        <f>IF(
                        C144="INSUMO",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A144&amp;B144,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A144&amp;B144,AG:AG,
                                                    0)
                                            ),
                                            "Não encontrado")
                                    )</f>
        <v>0</v>
      </c>
      <c r="Y144" s="17">
        <f>X144*G144/1</f>
        <v>0</v>
      </c>
      <c r="Z144" s="17">
        <f>IF(
                            C144="INSUMO",
                            IFERROR(
                                INDEX(
                                    Insumos!F:F,
                                    MATCH(
                                        A144&amp;B144,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A144&amp;B144,AG:AG,
                                        0)
                                ),
                                "Não encontrado")
                        )</f>
        <v>32.545658799999998</v>
      </c>
      <c r="AA144" s="17">
        <f>G144*Z144</f>
        <v>1.32786287904</v>
      </c>
      <c r="AB144" s="40"/>
      <c r="AC144" s="40"/>
      <c r="AD144" s="56" t="s">
        <v>62</v>
      </c>
      <c r="AE144" s="67"/>
      <c r="AF144" s="67"/>
    </row>
    <row r="145" spans="1:33" ht="25.5" x14ac:dyDescent="0.2">
      <c r="A145" s="49" t="s">
        <v>130</v>
      </c>
      <c r="B145" s="50" t="s">
        <v>65</v>
      </c>
      <c r="C145" s="64" t="s">
        <v>45</v>
      </c>
      <c r="D145" s="52" t="s">
        <v>110</v>
      </c>
      <c r="E145" s="52" t="s">
        <v>131</v>
      </c>
      <c r="F145" s="13" t="s">
        <v>126</v>
      </c>
      <c r="G145" s="13">
        <v>0.1153</v>
      </c>
      <c r="H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4.13</v>
      </c>
      <c r="I145" s="16">
        <f>H145*G145/1</f>
        <v>0.47618899999999997</v>
      </c>
      <c r="J145" s="16">
        <f>T145 + N145 + L145 + X145 + R145 + P145 + V145</f>
        <v>18.402024000000001</v>
      </c>
      <c r="K145" s="16">
        <f>U145 + O145 + M145 + Y145 + S145 + Q145 + W145</f>
        <v>2.1217533672000002</v>
      </c>
      <c r="L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18.402024000000001</v>
      </c>
      <c r="M145" s="16">
        <f>L145*G145/1</f>
        <v>2.1217533672000002</v>
      </c>
      <c r="N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O145" s="16">
        <f>N145*G145/1</f>
        <v>0</v>
      </c>
      <c r="P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Q145" s="16">
        <f>P145*G145/1</f>
        <v>0</v>
      </c>
      <c r="R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S145" s="16">
        <f>R145*G145/1</f>
        <v>0</v>
      </c>
      <c r="T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U145" s="16">
        <f>T145*G145/1</f>
        <v>0</v>
      </c>
      <c r="V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W145" s="16">
        <f>V145*G145/1</f>
        <v>0</v>
      </c>
      <c r="X145" s="16">
        <f>IF(
                        C145="INSUMO",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A145&amp;B145,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A145&amp;B145,AG:AG,
                                                    0)
                                            ),
                                            "Não encontrado")
                                    )</f>
        <v>0</v>
      </c>
      <c r="Y145" s="16">
        <f>X145*G145/1</f>
        <v>0</v>
      </c>
      <c r="Z145" s="16">
        <f>IF(
                            C145="INSUMO",
                            IFERROR(
                                INDEX(
                                    Insumos!F:F,
                                    MATCH(
                                        A145&amp;B145,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A145&amp;B145,AG:AG,
                                        0)
                                ),
                                "Não encontrado")
                        )</f>
        <v>22.532024</v>
      </c>
      <c r="AA145" s="16">
        <f>G145*Z145</f>
        <v>2.5979423671999999</v>
      </c>
      <c r="AB145" s="39"/>
      <c r="AC145" s="39"/>
      <c r="AD145" s="52" t="s">
        <v>62</v>
      </c>
      <c r="AE145" s="65"/>
      <c r="AF145" s="65"/>
    </row>
    <row r="146" spans="1:33" ht="25.5" x14ac:dyDescent="0.2">
      <c r="A146" s="58" t="s">
        <v>171</v>
      </c>
      <c r="B146" s="59" t="s">
        <v>65</v>
      </c>
      <c r="C146" s="60" t="s">
        <v>62</v>
      </c>
      <c r="D146" s="61" t="s">
        <v>110</v>
      </c>
      <c r="E146" s="61" t="s">
        <v>172</v>
      </c>
      <c r="F146" s="62" t="s">
        <v>126</v>
      </c>
      <c r="G146" s="18"/>
      <c r="H146" s="19"/>
      <c r="I146" s="19">
        <f>SUM(I147:I154)</f>
        <v>4.22</v>
      </c>
      <c r="J146" s="19"/>
      <c r="K146" s="19">
        <f>SUM(K147:K154)</f>
        <v>27.7465422</v>
      </c>
      <c r="L146" s="19"/>
      <c r="M146" s="19">
        <f>SUM(M147:M154)</f>
        <v>27.7465422</v>
      </c>
      <c r="N146" s="19"/>
      <c r="O146" s="19">
        <f>SUM(O147:O154)</f>
        <v>0</v>
      </c>
      <c r="P146" s="19"/>
      <c r="Q146" s="19">
        <f>SUM(Q147:Q154)</f>
        <v>0</v>
      </c>
      <c r="R146" s="19"/>
      <c r="S146" s="19">
        <f>SUM(S147:S154)</f>
        <v>0</v>
      </c>
      <c r="T146" s="19"/>
      <c r="U146" s="19">
        <f>SUM(U147:U154)</f>
        <v>0</v>
      </c>
      <c r="V146" s="19"/>
      <c r="W146" s="19">
        <f>SUM(W147:W154)</f>
        <v>0</v>
      </c>
      <c r="X146" s="19"/>
      <c r="Y146" s="19">
        <f>SUM(Y147:Y154)</f>
        <v>0</v>
      </c>
      <c r="Z146" s="19"/>
      <c r="AA146" s="19">
        <f>SUM(AA147:AA154)</f>
        <v>31.966542199999999</v>
      </c>
      <c r="AB146" s="38" t="s">
        <v>62</v>
      </c>
      <c r="AC146" s="38"/>
      <c r="AD146" s="61" t="s">
        <v>62</v>
      </c>
      <c r="AE146" s="63" t="s">
        <v>62</v>
      </c>
      <c r="AF146" s="63" t="s">
        <v>201</v>
      </c>
      <c r="AG146" t="str">
        <f>A146&amp;B146&amp;C146</f>
        <v>88315SINAPI</v>
      </c>
    </row>
    <row r="147" spans="1:33" ht="25.5" x14ac:dyDescent="0.2">
      <c r="A147" s="54" t="s">
        <v>257</v>
      </c>
      <c r="B147" s="55" t="s">
        <v>65</v>
      </c>
      <c r="C147" s="66" t="s">
        <v>45</v>
      </c>
      <c r="D147" s="56" t="s">
        <v>110</v>
      </c>
      <c r="E147" s="56" t="s">
        <v>258</v>
      </c>
      <c r="F147" s="14" t="s">
        <v>126</v>
      </c>
      <c r="G147" s="14">
        <v>1</v>
      </c>
      <c r="H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I147" s="17">
        <f t="shared" ref="I147:I154" si="95">H147*G147/1</f>
        <v>0</v>
      </c>
      <c r="J147" s="17">
        <f t="shared" ref="J147:K154" si="96">T147 + N147 + L147 + X147 + R147 + P147 + V147</f>
        <v>0.3165422</v>
      </c>
      <c r="K147" s="17">
        <f t="shared" si="96"/>
        <v>0.3165422</v>
      </c>
      <c r="L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0.3165422</v>
      </c>
      <c r="M147" s="17">
        <f t="shared" ref="M147:M154" si="97">L147*G147/1</f>
        <v>0.3165422</v>
      </c>
      <c r="N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O147" s="17">
        <f t="shared" ref="O147:O154" si="98">N147*G147/1</f>
        <v>0</v>
      </c>
      <c r="P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Q147" s="17">
        <f t="shared" ref="Q147:Q154" si="99">P147*G147/1</f>
        <v>0</v>
      </c>
      <c r="R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S147" s="17">
        <f t="shared" ref="S147:S154" si="100">R147*G147/1</f>
        <v>0</v>
      </c>
      <c r="T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U147" s="17">
        <f t="shared" ref="U147:U154" si="101">T147*G147/1</f>
        <v>0</v>
      </c>
      <c r="V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W147" s="17">
        <f t="shared" ref="W147:W154" si="102">V147*G147/1</f>
        <v>0</v>
      </c>
      <c r="X147" s="17">
        <f>IF(
                        C147="INSUMO",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A147&amp;B147,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A147&amp;B147,AG:AG,
                                                    0)
                                            ),
                                            "Não encontrado")
                                    )</f>
        <v>0</v>
      </c>
      <c r="Y147" s="17">
        <f t="shared" ref="Y147:Y154" si="103">X147*G147/1</f>
        <v>0</v>
      </c>
      <c r="Z147" s="17">
        <f>IF(
                            C147="INSUMO",
                            IFERROR(
                                INDEX(
                                    Insumos!F:F,
                                    MATCH(
                                        A147&amp;B147,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A147&amp;B147,AG:AG,
                                        0)
                                ),
                                "Não encontrado")
                        )</f>
        <v>0.3165422</v>
      </c>
      <c r="AA147" s="17">
        <f t="shared" ref="AA147:AA154" si="104">G147*Z147</f>
        <v>0.3165422</v>
      </c>
      <c r="AB147" s="40"/>
      <c r="AC147" s="40"/>
      <c r="AD147" s="56" t="s">
        <v>62</v>
      </c>
      <c r="AE147" s="67"/>
      <c r="AF147" s="67"/>
    </row>
    <row r="148" spans="1:33" ht="25.5" x14ac:dyDescent="0.2">
      <c r="A148" s="49" t="s">
        <v>241</v>
      </c>
      <c r="B148" s="50" t="s">
        <v>65</v>
      </c>
      <c r="C148" s="64" t="s">
        <v>53</v>
      </c>
      <c r="D148" s="52" t="s">
        <v>110</v>
      </c>
      <c r="E148" s="52" t="s">
        <v>242</v>
      </c>
      <c r="F148" s="13" t="s">
        <v>126</v>
      </c>
      <c r="G148" s="13">
        <v>1</v>
      </c>
      <c r="H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1.31</v>
      </c>
      <c r="I148" s="16">
        <f t="shared" si="95"/>
        <v>1.31</v>
      </c>
      <c r="J148" s="16">
        <f t="shared" si="96"/>
        <v>0</v>
      </c>
      <c r="K148" s="16">
        <f t="shared" si="96"/>
        <v>0</v>
      </c>
      <c r="L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M148" s="16">
        <f t="shared" si="97"/>
        <v>0</v>
      </c>
      <c r="N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O148" s="16">
        <f t="shared" si="98"/>
        <v>0</v>
      </c>
      <c r="P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Q148" s="16">
        <f t="shared" si="99"/>
        <v>0</v>
      </c>
      <c r="R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S148" s="16">
        <f t="shared" si="100"/>
        <v>0</v>
      </c>
      <c r="T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U148" s="16">
        <f t="shared" si="101"/>
        <v>0</v>
      </c>
      <c r="V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W148" s="16">
        <f t="shared" si="102"/>
        <v>0</v>
      </c>
      <c r="X148" s="16">
        <f>IF(
                        C148="INSUMO",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A148&amp;B148,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A148&amp;B148,AG:AG,
                                                    0)
                                            ),
                                            "Não encontrado")
                                    )</f>
        <v>0</v>
      </c>
      <c r="Y148" s="16">
        <f t="shared" si="103"/>
        <v>0</v>
      </c>
      <c r="Z148" s="16">
        <f>IF(
                            C148="INSUMO",
                            IFERROR(
                                INDEX(
                                    Insumos!F:F,
                                    MATCH(
                                        A148&amp;B148,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A148&amp;B148,AG:AG,
                                        0)
                                ),
                                "Não encontrado")
                        )</f>
        <v>1.31</v>
      </c>
      <c r="AA148" s="16">
        <f t="shared" si="104"/>
        <v>1.31</v>
      </c>
      <c r="AB148" s="39"/>
      <c r="AC148" s="39"/>
      <c r="AD148" s="52" t="s">
        <v>62</v>
      </c>
      <c r="AE148" s="65"/>
      <c r="AF148" s="65"/>
    </row>
    <row r="149" spans="1:33" ht="25.5" x14ac:dyDescent="0.2">
      <c r="A149" s="54" t="s">
        <v>243</v>
      </c>
      <c r="B149" s="55" t="s">
        <v>65</v>
      </c>
      <c r="C149" s="66" t="s">
        <v>53</v>
      </c>
      <c r="D149" s="56" t="s">
        <v>110</v>
      </c>
      <c r="E149" s="56" t="s">
        <v>244</v>
      </c>
      <c r="F149" s="14" t="s">
        <v>126</v>
      </c>
      <c r="G149" s="14">
        <v>1</v>
      </c>
      <c r="H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0.78</v>
      </c>
      <c r="I149" s="17">
        <f t="shared" si="95"/>
        <v>0.78</v>
      </c>
      <c r="J149" s="17">
        <f t="shared" si="96"/>
        <v>0</v>
      </c>
      <c r="K149" s="17">
        <f t="shared" si="96"/>
        <v>0</v>
      </c>
      <c r="L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M149" s="17">
        <f t="shared" si="97"/>
        <v>0</v>
      </c>
      <c r="N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O149" s="17">
        <f t="shared" si="98"/>
        <v>0</v>
      </c>
      <c r="P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Q149" s="17">
        <f t="shared" si="99"/>
        <v>0</v>
      </c>
      <c r="R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S149" s="17">
        <f t="shared" si="100"/>
        <v>0</v>
      </c>
      <c r="T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U149" s="17">
        <f t="shared" si="101"/>
        <v>0</v>
      </c>
      <c r="V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W149" s="17">
        <f t="shared" si="102"/>
        <v>0</v>
      </c>
      <c r="X149" s="17">
        <f>IF(
                        C149="INSUMO",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A149&amp;B149,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A149&amp;B149,AG:AG,
                                                    0)
                                            ),
                                            "Não encontrado")
                                    )</f>
        <v>0</v>
      </c>
      <c r="Y149" s="17">
        <f t="shared" si="103"/>
        <v>0</v>
      </c>
      <c r="Z149" s="17">
        <f>IF(
                            C149="INSUMO",
                            IFERROR(
                                INDEX(
                                    Insumos!F:F,
                                    MATCH(
                                        A149&amp;B149,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A149&amp;B149,AG:AG,
                                        0)
                                ),
                                "Não encontrado")
                        )</f>
        <v>0.78</v>
      </c>
      <c r="AA149" s="17">
        <f t="shared" si="104"/>
        <v>0.78</v>
      </c>
      <c r="AB149" s="40"/>
      <c r="AC149" s="40"/>
      <c r="AD149" s="56" t="s">
        <v>62</v>
      </c>
      <c r="AE149" s="67"/>
      <c r="AF149" s="67"/>
    </row>
    <row r="150" spans="1:33" x14ac:dyDescent="0.2">
      <c r="A150" s="49" t="s">
        <v>163</v>
      </c>
      <c r="B150" s="50" t="s">
        <v>65</v>
      </c>
      <c r="C150" s="64" t="s">
        <v>53</v>
      </c>
      <c r="D150" s="52" t="s">
        <v>110</v>
      </c>
      <c r="E150" s="52" t="s">
        <v>164</v>
      </c>
      <c r="F150" s="13" t="s">
        <v>126</v>
      </c>
      <c r="G150" s="13">
        <v>1</v>
      </c>
      <c r="H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0.08</v>
      </c>
      <c r="I150" s="16">
        <f t="shared" si="95"/>
        <v>0.08</v>
      </c>
      <c r="J150" s="16">
        <f t="shared" si="96"/>
        <v>0</v>
      </c>
      <c r="K150" s="16">
        <f t="shared" si="96"/>
        <v>0</v>
      </c>
      <c r="L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M150" s="16">
        <f t="shared" si="97"/>
        <v>0</v>
      </c>
      <c r="N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O150" s="16">
        <f t="shared" si="98"/>
        <v>0</v>
      </c>
      <c r="P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Q150" s="16">
        <f t="shared" si="99"/>
        <v>0</v>
      </c>
      <c r="R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S150" s="16">
        <f t="shared" si="100"/>
        <v>0</v>
      </c>
      <c r="T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U150" s="16">
        <f t="shared" si="101"/>
        <v>0</v>
      </c>
      <c r="V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W150" s="16">
        <f t="shared" si="102"/>
        <v>0</v>
      </c>
      <c r="X150" s="16">
        <f>IF(
                        C150="INSUMO",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A150&amp;B150,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A150&amp;B150,AG:AG,
                                                    0)
                                            ),
                                            "Não encontrado")
                                    )</f>
        <v>0</v>
      </c>
      <c r="Y150" s="16">
        <f t="shared" si="103"/>
        <v>0</v>
      </c>
      <c r="Z150" s="16">
        <f>IF(
                            C150="INSUMO",
                            IFERROR(
                                INDEX(
                                    Insumos!F:F,
                                    MATCH(
                                        A150&amp;B150,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A150&amp;B150,AG:AG,
                                        0)
                                ),
                                "Não encontrado")
                        )</f>
        <v>0.08</v>
      </c>
      <c r="AA150" s="16">
        <f t="shared" si="104"/>
        <v>0.08</v>
      </c>
      <c r="AB150" s="39"/>
      <c r="AC150" s="39"/>
      <c r="AD150" s="52" t="s">
        <v>62</v>
      </c>
      <c r="AE150" s="65"/>
      <c r="AF150" s="65"/>
    </row>
    <row r="151" spans="1:33" x14ac:dyDescent="0.2">
      <c r="A151" s="54" t="s">
        <v>159</v>
      </c>
      <c r="B151" s="55" t="s">
        <v>65</v>
      </c>
      <c r="C151" s="66" t="s">
        <v>53</v>
      </c>
      <c r="D151" s="56" t="s">
        <v>110</v>
      </c>
      <c r="E151" s="56" t="s">
        <v>160</v>
      </c>
      <c r="F151" s="14" t="s">
        <v>126</v>
      </c>
      <c r="G151" s="14">
        <v>1</v>
      </c>
      <c r="H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1.43</v>
      </c>
      <c r="I151" s="17">
        <f t="shared" si="95"/>
        <v>1.43</v>
      </c>
      <c r="J151" s="17">
        <f t="shared" si="96"/>
        <v>0</v>
      </c>
      <c r="K151" s="17">
        <f t="shared" si="96"/>
        <v>0</v>
      </c>
      <c r="L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M151" s="17">
        <f t="shared" si="97"/>
        <v>0</v>
      </c>
      <c r="N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O151" s="17">
        <f t="shared" si="98"/>
        <v>0</v>
      </c>
      <c r="P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Q151" s="17">
        <f t="shared" si="99"/>
        <v>0</v>
      </c>
      <c r="R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S151" s="17">
        <f t="shared" si="100"/>
        <v>0</v>
      </c>
      <c r="T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U151" s="17">
        <f t="shared" si="101"/>
        <v>0</v>
      </c>
      <c r="V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W151" s="17">
        <f t="shared" si="102"/>
        <v>0</v>
      </c>
      <c r="X151" s="17">
        <f>IF(
                        C151="INSUMO",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A151&amp;B151,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A151&amp;B151,AG:AG,
                                                    0)
                                            ),
                                            "Não encontrado")
                                    )</f>
        <v>0</v>
      </c>
      <c r="Y151" s="17">
        <f t="shared" si="103"/>
        <v>0</v>
      </c>
      <c r="Z151" s="17">
        <f>IF(
                            C151="INSUMO",
                            IFERROR(
                                INDEX(
                                    Insumos!F:F,
                                    MATCH(
                                        A151&amp;B151,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A151&amp;B151,AG:AG,
                                        0)
                                ),
                                "Não encontrado")
                        )</f>
        <v>1.43</v>
      </c>
      <c r="AA151" s="17">
        <f t="shared" si="104"/>
        <v>1.43</v>
      </c>
      <c r="AB151" s="40"/>
      <c r="AC151" s="40"/>
      <c r="AD151" s="56" t="s">
        <v>62</v>
      </c>
      <c r="AE151" s="67"/>
      <c r="AF151" s="67"/>
    </row>
    <row r="152" spans="1:33" ht="25.5" x14ac:dyDescent="0.2">
      <c r="A152" s="49" t="s">
        <v>165</v>
      </c>
      <c r="B152" s="50" t="s">
        <v>65</v>
      </c>
      <c r="C152" s="64" t="s">
        <v>53</v>
      </c>
      <c r="D152" s="52" t="s">
        <v>110</v>
      </c>
      <c r="E152" s="52" t="s">
        <v>166</v>
      </c>
      <c r="F152" s="13" t="s">
        <v>126</v>
      </c>
      <c r="G152" s="13">
        <v>1</v>
      </c>
      <c r="H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0.61</v>
      </c>
      <c r="I152" s="16">
        <f t="shared" si="95"/>
        <v>0.61</v>
      </c>
      <c r="J152" s="16">
        <f t="shared" si="96"/>
        <v>0</v>
      </c>
      <c r="K152" s="16">
        <f t="shared" si="96"/>
        <v>0</v>
      </c>
      <c r="L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M152" s="16">
        <f t="shared" si="97"/>
        <v>0</v>
      </c>
      <c r="N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O152" s="16">
        <f t="shared" si="98"/>
        <v>0</v>
      </c>
      <c r="P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Q152" s="16">
        <f t="shared" si="99"/>
        <v>0</v>
      </c>
      <c r="R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S152" s="16">
        <f t="shared" si="100"/>
        <v>0</v>
      </c>
      <c r="T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U152" s="16">
        <f t="shared" si="101"/>
        <v>0</v>
      </c>
      <c r="V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W152" s="16">
        <f t="shared" si="102"/>
        <v>0</v>
      </c>
      <c r="X152" s="16">
        <f>IF(
                        C152="INSUMO",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A152&amp;B152,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A152&amp;B152,AG:AG,
                                                    0)
                                            ),
                                            "Não encontrado")
                                    )</f>
        <v>0</v>
      </c>
      <c r="Y152" s="16">
        <f t="shared" si="103"/>
        <v>0</v>
      </c>
      <c r="Z152" s="16">
        <f>IF(
                            C152="INSUMO",
                            IFERROR(
                                INDEX(
                                    Insumos!F:F,
                                    MATCH(
                                        A152&amp;B152,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A152&amp;B152,AG:AG,
                                        0)
                                ),
                                "Não encontrado")
                        )</f>
        <v>0.61</v>
      </c>
      <c r="AA152" s="16">
        <f t="shared" si="104"/>
        <v>0.61</v>
      </c>
      <c r="AB152" s="39"/>
      <c r="AC152" s="39"/>
      <c r="AD152" s="52" t="s">
        <v>62</v>
      </c>
      <c r="AE152" s="65"/>
      <c r="AF152" s="65"/>
    </row>
    <row r="153" spans="1:33" ht="25.5" x14ac:dyDescent="0.2">
      <c r="A153" s="54" t="s">
        <v>167</v>
      </c>
      <c r="B153" s="55" t="s">
        <v>65</v>
      </c>
      <c r="C153" s="66" t="s">
        <v>53</v>
      </c>
      <c r="D153" s="56" t="s">
        <v>110</v>
      </c>
      <c r="E153" s="56" t="s">
        <v>168</v>
      </c>
      <c r="F153" s="14" t="s">
        <v>126</v>
      </c>
      <c r="G153" s="14">
        <v>1</v>
      </c>
      <c r="H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0.01</v>
      </c>
      <c r="I153" s="17">
        <f t="shared" si="95"/>
        <v>0.01</v>
      </c>
      <c r="J153" s="17">
        <f t="shared" si="96"/>
        <v>0</v>
      </c>
      <c r="K153" s="17">
        <f t="shared" si="96"/>
        <v>0</v>
      </c>
      <c r="L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M153" s="17">
        <f t="shared" si="97"/>
        <v>0</v>
      </c>
      <c r="N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O153" s="17">
        <f t="shared" si="98"/>
        <v>0</v>
      </c>
      <c r="P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Q153" s="17">
        <f t="shared" si="99"/>
        <v>0</v>
      </c>
      <c r="R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S153" s="17">
        <f t="shared" si="100"/>
        <v>0</v>
      </c>
      <c r="T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U153" s="17">
        <f t="shared" si="101"/>
        <v>0</v>
      </c>
      <c r="V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W153" s="17">
        <f t="shared" si="102"/>
        <v>0</v>
      </c>
      <c r="X153" s="17">
        <f>IF(
                        C153="INSUMO",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A153&amp;B153,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A153&amp;B153,AG:AG,
                                                    0)
                                            ),
                                            "Não encontrado")
                                    )</f>
        <v>0</v>
      </c>
      <c r="Y153" s="17">
        <f t="shared" si="103"/>
        <v>0</v>
      </c>
      <c r="Z153" s="17">
        <f>IF(
                            C153="INSUMO",
                            IFERROR(
                                INDEX(
                                    Insumos!F:F,
                                    MATCH(
                                        A153&amp;B153,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A153&amp;B153,AG:AG,
                                        0)
                                ),
                                "Não encontrado")
                        )</f>
        <v>0.01</v>
      </c>
      <c r="AA153" s="17">
        <f t="shared" si="104"/>
        <v>0.01</v>
      </c>
      <c r="AB153" s="40"/>
      <c r="AC153" s="40"/>
      <c r="AD153" s="56" t="s">
        <v>62</v>
      </c>
      <c r="AE153" s="67"/>
      <c r="AF153" s="67"/>
    </row>
    <row r="154" spans="1:33" x14ac:dyDescent="0.2">
      <c r="A154" s="49" t="s">
        <v>259</v>
      </c>
      <c r="B154" s="50" t="s">
        <v>65</v>
      </c>
      <c r="C154" s="64" t="s">
        <v>53</v>
      </c>
      <c r="D154" s="52" t="s">
        <v>110</v>
      </c>
      <c r="E154" s="52" t="s">
        <v>260</v>
      </c>
      <c r="F154" s="13" t="s">
        <v>126</v>
      </c>
      <c r="G154" s="13">
        <v>1</v>
      </c>
      <c r="H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I154" s="16">
        <f t="shared" si="95"/>
        <v>0</v>
      </c>
      <c r="J154" s="16">
        <f t="shared" si="96"/>
        <v>27.43</v>
      </c>
      <c r="K154" s="16">
        <f t="shared" si="96"/>
        <v>27.43</v>
      </c>
      <c r="L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27.43</v>
      </c>
      <c r="M154" s="16">
        <f t="shared" si="97"/>
        <v>27.43</v>
      </c>
      <c r="N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O154" s="16">
        <f t="shared" si="98"/>
        <v>0</v>
      </c>
      <c r="P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Q154" s="16">
        <f t="shared" si="99"/>
        <v>0</v>
      </c>
      <c r="R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S154" s="16">
        <f t="shared" si="100"/>
        <v>0</v>
      </c>
      <c r="T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U154" s="16">
        <f t="shared" si="101"/>
        <v>0</v>
      </c>
      <c r="V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W154" s="16">
        <f t="shared" si="102"/>
        <v>0</v>
      </c>
      <c r="X154" s="16">
        <f>IF(
                        C154="INSUMO",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A154&amp;B154,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A154&amp;B154,AG:AG,
                                                    0)
                                            ),
                                            "Não encontrado")
                                    )</f>
        <v>0</v>
      </c>
      <c r="Y154" s="16">
        <f t="shared" si="103"/>
        <v>0</v>
      </c>
      <c r="Z154" s="16">
        <f>IF(
                            C154="INSUMO",
                            IFERROR(
                                INDEX(
                                    Insumos!F:F,
                                    MATCH(
                                        A154&amp;B154,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A154&amp;B154,AG:AG,
                                        0)
                                ),
                                "Não encontrado")
                        )</f>
        <v>27.43</v>
      </c>
      <c r="AA154" s="16">
        <f t="shared" si="104"/>
        <v>27.43</v>
      </c>
      <c r="AB154" s="39"/>
      <c r="AC154" s="39"/>
      <c r="AD154" s="52" t="s">
        <v>62</v>
      </c>
      <c r="AE154" s="65"/>
      <c r="AF154" s="65"/>
    </row>
    <row r="155" spans="1:33" ht="38.25" x14ac:dyDescent="0.2">
      <c r="A155" s="58" t="s">
        <v>247</v>
      </c>
      <c r="B155" s="59" t="s">
        <v>65</v>
      </c>
      <c r="C155" s="60" t="s">
        <v>62</v>
      </c>
      <c r="D155" s="61" t="s">
        <v>110</v>
      </c>
      <c r="E155" s="61" t="s">
        <v>248</v>
      </c>
      <c r="F155" s="62" t="s">
        <v>175</v>
      </c>
      <c r="G155" s="18"/>
      <c r="H155" s="19"/>
      <c r="I155" s="19">
        <f>SUM(I156:I158)</f>
        <v>3.03</v>
      </c>
      <c r="J155" s="19"/>
      <c r="K155" s="19">
        <f>SUM(K156:K158)</f>
        <v>87.503726</v>
      </c>
      <c r="L155" s="19"/>
      <c r="M155" s="19">
        <f>SUM(M156:M158)</f>
        <v>26.821046000000003</v>
      </c>
      <c r="N155" s="19"/>
      <c r="O155" s="19">
        <f>SUM(O156:O158)</f>
        <v>60.682679999999998</v>
      </c>
      <c r="P155" s="19"/>
      <c r="Q155" s="19">
        <f>SUM(Q156:Q158)</f>
        <v>0</v>
      </c>
      <c r="R155" s="19"/>
      <c r="S155" s="19">
        <f>SUM(S156:S158)</f>
        <v>0</v>
      </c>
      <c r="T155" s="19"/>
      <c r="U155" s="19">
        <f>SUM(U156:U158)</f>
        <v>0</v>
      </c>
      <c r="V155" s="19"/>
      <c r="W155" s="19">
        <f>SUM(W156:W158)</f>
        <v>0</v>
      </c>
      <c r="X155" s="19"/>
      <c r="Y155" s="19">
        <f>SUM(Y156:Y158)</f>
        <v>0</v>
      </c>
      <c r="Z155" s="19"/>
      <c r="AA155" s="19">
        <f>SUM(AA156:AA158)</f>
        <v>90.533726000000001</v>
      </c>
      <c r="AB155" s="38" t="s">
        <v>62</v>
      </c>
      <c r="AC155" s="38"/>
      <c r="AD155" s="61" t="s">
        <v>62</v>
      </c>
      <c r="AE155" s="63" t="s">
        <v>62</v>
      </c>
      <c r="AF155" s="63" t="s">
        <v>261</v>
      </c>
      <c r="AG155" t="str">
        <f>A155&amp;B155&amp;C155</f>
        <v>5942SINAPI</v>
      </c>
    </row>
    <row r="156" spans="1:33" ht="38.25" x14ac:dyDescent="0.2">
      <c r="A156" s="54" t="s">
        <v>262</v>
      </c>
      <c r="B156" s="55" t="s">
        <v>65</v>
      </c>
      <c r="C156" s="66" t="s">
        <v>45</v>
      </c>
      <c r="D156" s="56" t="s">
        <v>110</v>
      </c>
      <c r="E156" s="56" t="s">
        <v>263</v>
      </c>
      <c r="F156" s="14" t="s">
        <v>126</v>
      </c>
      <c r="G156" s="14">
        <v>1</v>
      </c>
      <c r="H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I156" s="17">
        <f>H156*G156/1</f>
        <v>0</v>
      </c>
      <c r="J156" s="17">
        <f t="shared" ref="J156:K158" si="105">T156 + N156 + L156 + X156 + R156 + P156 + V156</f>
        <v>12.685080000000001</v>
      </c>
      <c r="K156" s="17">
        <f t="shared" si="105"/>
        <v>12.685080000000001</v>
      </c>
      <c r="L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M156" s="17">
        <f>L156*G156/1</f>
        <v>0</v>
      </c>
      <c r="N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12.685080000000001</v>
      </c>
      <c r="O156" s="17">
        <f>N156*G156/1</f>
        <v>12.685080000000001</v>
      </c>
      <c r="P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Q156" s="17">
        <f>P156*G156/1</f>
        <v>0</v>
      </c>
      <c r="R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S156" s="17">
        <f>R156*G156/1</f>
        <v>0</v>
      </c>
      <c r="T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U156" s="17">
        <f>T156*G156/1</f>
        <v>0</v>
      </c>
      <c r="V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W156" s="17">
        <f>V156*G156/1</f>
        <v>0</v>
      </c>
      <c r="X156" s="17">
        <f>IF(
                        C156="INSUMO",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A156&amp;B156,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A156&amp;B156,AG:AG,
                                                    0)
                                            ),
                                            "Não encontrado")
                                    )</f>
        <v>0</v>
      </c>
      <c r="Y156" s="17">
        <f>X156*G156/1</f>
        <v>0</v>
      </c>
      <c r="Z156" s="17">
        <f>IF(
                            C156="INSUMO",
                            IFERROR(
                                INDEX(
                                    Insumos!F:F,
                                    MATCH(
                                        A156&amp;B156,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A156&amp;B156,AG:AG,
                                        0)
                                ),
                                "Não encontrado")
                        )</f>
        <v>12.685080000000001</v>
      </c>
      <c r="AA156" s="17">
        <f>G156*Z156</f>
        <v>12.685080000000001</v>
      </c>
      <c r="AB156" s="40"/>
      <c r="AC156" s="40"/>
      <c r="AD156" s="56" t="s">
        <v>62</v>
      </c>
      <c r="AE156" s="67"/>
      <c r="AF156" s="67"/>
    </row>
    <row r="157" spans="1:33" ht="38.25" x14ac:dyDescent="0.2">
      <c r="A157" s="49" t="s">
        <v>264</v>
      </c>
      <c r="B157" s="50" t="s">
        <v>65</v>
      </c>
      <c r="C157" s="64" t="s">
        <v>45</v>
      </c>
      <c r="D157" s="52" t="s">
        <v>110</v>
      </c>
      <c r="E157" s="52" t="s">
        <v>265</v>
      </c>
      <c r="F157" s="13" t="s">
        <v>126</v>
      </c>
      <c r="G157" s="13">
        <v>1</v>
      </c>
      <c r="H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I157" s="16">
        <f>H157*G157/1</f>
        <v>0</v>
      </c>
      <c r="J157" s="16">
        <f t="shared" si="105"/>
        <v>47.997599999999998</v>
      </c>
      <c r="K157" s="16">
        <f t="shared" si="105"/>
        <v>47.997599999999998</v>
      </c>
      <c r="L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M157" s="16">
        <f>L157*G157/1</f>
        <v>0</v>
      </c>
      <c r="N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47.997599999999998</v>
      </c>
      <c r="O157" s="16">
        <f>N157*G157/1</f>
        <v>47.997599999999998</v>
      </c>
      <c r="P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Q157" s="16">
        <f>P157*G157/1</f>
        <v>0</v>
      </c>
      <c r="R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S157" s="16">
        <f>R157*G157/1</f>
        <v>0</v>
      </c>
      <c r="T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U157" s="16">
        <f>T157*G157/1</f>
        <v>0</v>
      </c>
      <c r="V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W157" s="16">
        <f>V157*G157/1</f>
        <v>0</v>
      </c>
      <c r="X157" s="16">
        <f>IF(
                        C157="INSUMO",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A157&amp;B157,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A157&amp;B157,AG:AG,
                                                    0)
                                            ),
                                            "Não encontrado")
                                    )</f>
        <v>0</v>
      </c>
      <c r="Y157" s="16">
        <f>X157*G157/1</f>
        <v>0</v>
      </c>
      <c r="Z157" s="16">
        <f>IF(
                            C157="INSUMO",
                            IFERROR(
                                INDEX(
                                    Insumos!F:F,
                                    MATCH(
                                        A157&amp;B157,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A157&amp;B157,AG:AG,
                                        0)
                                ),
                                "Não encontrado")
                        )</f>
        <v>47.997599999999998</v>
      </c>
      <c r="AA157" s="16">
        <f>G157*Z157</f>
        <v>47.997599999999998</v>
      </c>
      <c r="AB157" s="39"/>
      <c r="AC157" s="39"/>
      <c r="AD157" s="52" t="s">
        <v>62</v>
      </c>
      <c r="AE157" s="65"/>
      <c r="AF157" s="65"/>
    </row>
    <row r="158" spans="1:33" ht="25.5" x14ac:dyDescent="0.2">
      <c r="A158" s="54" t="s">
        <v>266</v>
      </c>
      <c r="B158" s="55" t="s">
        <v>65</v>
      </c>
      <c r="C158" s="66" t="s">
        <v>45</v>
      </c>
      <c r="D158" s="56" t="s">
        <v>110</v>
      </c>
      <c r="E158" s="56" t="s">
        <v>267</v>
      </c>
      <c r="F158" s="14" t="s">
        <v>126</v>
      </c>
      <c r="G158" s="14">
        <v>1</v>
      </c>
      <c r="H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3.03</v>
      </c>
      <c r="I158" s="17">
        <f>H158*G158/1</f>
        <v>3.03</v>
      </c>
      <c r="J158" s="17">
        <f t="shared" si="105"/>
        <v>26.821046000000003</v>
      </c>
      <c r="K158" s="17">
        <f t="shared" si="105"/>
        <v>26.821046000000003</v>
      </c>
      <c r="L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26.821046000000003</v>
      </c>
      <c r="M158" s="17">
        <f>L158*G158/1</f>
        <v>26.821046000000003</v>
      </c>
      <c r="N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O158" s="17">
        <f>N158*G158/1</f>
        <v>0</v>
      </c>
      <c r="P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Q158" s="17">
        <f>P158*G158/1</f>
        <v>0</v>
      </c>
      <c r="R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S158" s="17">
        <f>R158*G158/1</f>
        <v>0</v>
      </c>
      <c r="T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U158" s="17">
        <f>T158*G158/1</f>
        <v>0</v>
      </c>
      <c r="V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W158" s="17">
        <f>V158*G158/1</f>
        <v>0</v>
      </c>
      <c r="X158" s="17">
        <f>IF(
                        C158="INSUMO",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A158&amp;B158,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A158&amp;B158,AG:AG,
                                                    0)
                                            ),
                                            "Não encontrado")
                                    )</f>
        <v>0</v>
      </c>
      <c r="Y158" s="17">
        <f>X158*G158/1</f>
        <v>0</v>
      </c>
      <c r="Z158" s="17">
        <f>IF(
                            C158="INSUMO",
                            IFERROR(
                                INDEX(
                                    Insumos!F:F,
                                    MATCH(
                                        A158&amp;B158,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A158&amp;B158,AG:AG,
                                        0)
                                ),
                                "Não encontrado")
                        )</f>
        <v>29.851046</v>
      </c>
      <c r="AA158" s="17">
        <f>G158*Z158</f>
        <v>29.851046</v>
      </c>
      <c r="AB158" s="40"/>
      <c r="AC158" s="40"/>
      <c r="AD158" s="56" t="s">
        <v>62</v>
      </c>
      <c r="AE158" s="67"/>
      <c r="AF158" s="67"/>
    </row>
    <row r="159" spans="1:33" ht="38.25" x14ac:dyDescent="0.2">
      <c r="A159" s="58" t="s">
        <v>249</v>
      </c>
      <c r="B159" s="59" t="s">
        <v>65</v>
      </c>
      <c r="C159" s="60" t="s">
        <v>62</v>
      </c>
      <c r="D159" s="61" t="s">
        <v>110</v>
      </c>
      <c r="E159" s="61" t="s">
        <v>250</v>
      </c>
      <c r="F159" s="62" t="s">
        <v>178</v>
      </c>
      <c r="G159" s="18"/>
      <c r="H159" s="19"/>
      <c r="I159" s="19">
        <f>SUM(I160:I164)</f>
        <v>49.328399999999995</v>
      </c>
      <c r="J159" s="19"/>
      <c r="K159" s="19">
        <f>SUM(K160:K164)</f>
        <v>147.50072599999999</v>
      </c>
      <c r="L159" s="19"/>
      <c r="M159" s="19">
        <f>SUM(M160:M164)</f>
        <v>26.821046000000003</v>
      </c>
      <c r="N159" s="19"/>
      <c r="O159" s="19">
        <f>SUM(O160:O164)</f>
        <v>120.67967999999999</v>
      </c>
      <c r="P159" s="19"/>
      <c r="Q159" s="19">
        <f>SUM(Q160:Q164)</f>
        <v>0</v>
      </c>
      <c r="R159" s="19"/>
      <c r="S159" s="19">
        <f>SUM(S160:S164)</f>
        <v>0</v>
      </c>
      <c r="T159" s="19"/>
      <c r="U159" s="19">
        <f>SUM(U160:U164)</f>
        <v>0</v>
      </c>
      <c r="V159" s="19"/>
      <c r="W159" s="19">
        <f>SUM(W160:W164)</f>
        <v>0</v>
      </c>
      <c r="X159" s="19"/>
      <c r="Y159" s="19">
        <f>SUM(Y160:Y164)</f>
        <v>0</v>
      </c>
      <c r="Z159" s="19"/>
      <c r="AA159" s="19">
        <f>SUM(AA160:AA164)</f>
        <v>196.82912599999997</v>
      </c>
      <c r="AB159" s="38" t="s">
        <v>62</v>
      </c>
      <c r="AC159" s="38"/>
      <c r="AD159" s="61" t="s">
        <v>62</v>
      </c>
      <c r="AE159" s="63" t="s">
        <v>62</v>
      </c>
      <c r="AF159" s="63" t="s">
        <v>261</v>
      </c>
      <c r="AG159" t="str">
        <f>A159&amp;B159&amp;C159</f>
        <v>5940SINAPI</v>
      </c>
    </row>
    <row r="160" spans="1:33" ht="38.25" x14ac:dyDescent="0.2">
      <c r="A160" s="54" t="s">
        <v>262</v>
      </c>
      <c r="B160" s="55" t="s">
        <v>65</v>
      </c>
      <c r="C160" s="66" t="s">
        <v>45</v>
      </c>
      <c r="D160" s="56" t="s">
        <v>110</v>
      </c>
      <c r="E160" s="56" t="s">
        <v>263</v>
      </c>
      <c r="F160" s="14" t="s">
        <v>126</v>
      </c>
      <c r="G160" s="14">
        <v>1</v>
      </c>
      <c r="H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I160" s="17">
        <f>H160*G160/1</f>
        <v>0</v>
      </c>
      <c r="J160" s="17">
        <f t="shared" ref="J160:K164" si="106">T160 + N160 + L160 + X160 + R160 + P160 + V160</f>
        <v>12.685080000000001</v>
      </c>
      <c r="K160" s="17">
        <f t="shared" si="106"/>
        <v>12.685080000000001</v>
      </c>
      <c r="L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M160" s="17">
        <f>L160*G160/1</f>
        <v>0</v>
      </c>
      <c r="N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12.685080000000001</v>
      </c>
      <c r="O160" s="17">
        <f>N160*G160/1</f>
        <v>12.685080000000001</v>
      </c>
      <c r="P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Q160" s="17">
        <f>P160*G160/1</f>
        <v>0</v>
      </c>
      <c r="R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S160" s="17">
        <f>R160*G160/1</f>
        <v>0</v>
      </c>
      <c r="T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U160" s="17">
        <f>T160*G160/1</f>
        <v>0</v>
      </c>
      <c r="V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W160" s="17">
        <f>V160*G160/1</f>
        <v>0</v>
      </c>
      <c r="X160" s="17">
        <f>IF(
                        C160="INSUMO",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A160&amp;B160,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A160&amp;B160,AG:AG,
                                                    0)
                                            ),
                                            "Não encontrado")
                                    )</f>
        <v>0</v>
      </c>
      <c r="Y160" s="17">
        <f>X160*G160/1</f>
        <v>0</v>
      </c>
      <c r="Z160" s="17">
        <f>IF(
                            C160="INSUMO",
                            IFERROR(
                                INDEX(
                                    Insumos!F:F,
                                    MATCH(
                                        A160&amp;B160,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A160&amp;B160,AG:AG,
                                        0)
                                ),
                                "Não encontrado")
                        )</f>
        <v>12.685080000000001</v>
      </c>
      <c r="AA160" s="17">
        <f>G160*Z160</f>
        <v>12.685080000000001</v>
      </c>
      <c r="AB160" s="40"/>
      <c r="AC160" s="40"/>
      <c r="AD160" s="56" t="s">
        <v>62</v>
      </c>
      <c r="AE160" s="67"/>
      <c r="AF160" s="67"/>
    </row>
    <row r="161" spans="1:33" ht="38.25" x14ac:dyDescent="0.2">
      <c r="A161" s="49" t="s">
        <v>264</v>
      </c>
      <c r="B161" s="50" t="s">
        <v>65</v>
      </c>
      <c r="C161" s="64" t="s">
        <v>45</v>
      </c>
      <c r="D161" s="52" t="s">
        <v>110</v>
      </c>
      <c r="E161" s="52" t="s">
        <v>265</v>
      </c>
      <c r="F161" s="13" t="s">
        <v>126</v>
      </c>
      <c r="G161" s="13">
        <v>1</v>
      </c>
      <c r="H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I161" s="16">
        <f>H161*G161/1</f>
        <v>0</v>
      </c>
      <c r="J161" s="16">
        <f t="shared" si="106"/>
        <v>47.997599999999998</v>
      </c>
      <c r="K161" s="16">
        <f t="shared" si="106"/>
        <v>47.997599999999998</v>
      </c>
      <c r="L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M161" s="16">
        <f>L161*G161/1</f>
        <v>0</v>
      </c>
      <c r="N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47.997599999999998</v>
      </c>
      <c r="O161" s="16">
        <f>N161*G161/1</f>
        <v>47.997599999999998</v>
      </c>
      <c r="P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Q161" s="16">
        <f>P161*G161/1</f>
        <v>0</v>
      </c>
      <c r="R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S161" s="16">
        <f>R161*G161/1</f>
        <v>0</v>
      </c>
      <c r="T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U161" s="16">
        <f>T161*G161/1</f>
        <v>0</v>
      </c>
      <c r="V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W161" s="16">
        <f>V161*G161/1</f>
        <v>0</v>
      </c>
      <c r="X161" s="16">
        <f>IF(
                        C161="INSUMO",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A161&amp;B161,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A161&amp;B161,AG:AG,
                                                    0)
                                            ),
                                            "Não encontrado")
                                    )</f>
        <v>0</v>
      </c>
      <c r="Y161" s="16">
        <f>X161*G161/1</f>
        <v>0</v>
      </c>
      <c r="Z161" s="16">
        <f>IF(
                            C161="INSUMO",
                            IFERROR(
                                INDEX(
                                    Insumos!F:F,
                                    MATCH(
                                        A161&amp;B161,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A161&amp;B161,AG:AG,
                                        0)
                                ),
                                "Não encontrado")
                        )</f>
        <v>47.997599999999998</v>
      </c>
      <c r="AA161" s="16">
        <f>G161*Z161</f>
        <v>47.997599999999998</v>
      </c>
      <c r="AB161" s="39"/>
      <c r="AC161" s="39"/>
      <c r="AD161" s="52" t="s">
        <v>62</v>
      </c>
      <c r="AE161" s="65"/>
      <c r="AF161" s="65"/>
    </row>
    <row r="162" spans="1:33" ht="25.5" x14ac:dyDescent="0.2">
      <c r="A162" s="54" t="s">
        <v>266</v>
      </c>
      <c r="B162" s="55" t="s">
        <v>65</v>
      </c>
      <c r="C162" s="66" t="s">
        <v>45</v>
      </c>
      <c r="D162" s="56" t="s">
        <v>110</v>
      </c>
      <c r="E162" s="56" t="s">
        <v>267</v>
      </c>
      <c r="F162" s="14" t="s">
        <v>126</v>
      </c>
      <c r="G162" s="14">
        <v>1</v>
      </c>
      <c r="H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3.03</v>
      </c>
      <c r="I162" s="17">
        <f>H162*G162/1</f>
        <v>3.03</v>
      </c>
      <c r="J162" s="17">
        <f t="shared" si="106"/>
        <v>26.821046000000003</v>
      </c>
      <c r="K162" s="17">
        <f t="shared" si="106"/>
        <v>26.821046000000003</v>
      </c>
      <c r="L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26.821046000000003</v>
      </c>
      <c r="M162" s="17">
        <f>L162*G162/1</f>
        <v>26.821046000000003</v>
      </c>
      <c r="N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O162" s="17">
        <f>N162*G162/1</f>
        <v>0</v>
      </c>
      <c r="P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Q162" s="17">
        <f>P162*G162/1</f>
        <v>0</v>
      </c>
      <c r="R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S162" s="17">
        <f>R162*G162/1</f>
        <v>0</v>
      </c>
      <c r="T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U162" s="17">
        <f>T162*G162/1</f>
        <v>0</v>
      </c>
      <c r="V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W162" s="17">
        <f>V162*G162/1</f>
        <v>0</v>
      </c>
      <c r="X162" s="17">
        <f>IF(
                        C162="INSUMO",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A162&amp;B162,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A162&amp;B162,AG:AG,
                                                    0)
                                            ),
                                            "Não encontrado")
                                    )</f>
        <v>0</v>
      </c>
      <c r="Y162" s="17">
        <f>X162*G162/1</f>
        <v>0</v>
      </c>
      <c r="Z162" s="17">
        <f>IF(
                            C162="INSUMO",
                            IFERROR(
                                INDEX(
                                    Insumos!F:F,
                                    MATCH(
                                        A162&amp;B162,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A162&amp;B162,AG:AG,
                                        0)
                                ),
                                "Não encontrado")
                        )</f>
        <v>29.851046</v>
      </c>
      <c r="AA162" s="17">
        <f>G162*Z162</f>
        <v>29.851046</v>
      </c>
      <c r="AB162" s="40"/>
      <c r="AC162" s="40"/>
      <c r="AD162" s="56" t="s">
        <v>62</v>
      </c>
      <c r="AE162" s="67"/>
      <c r="AF162" s="67"/>
    </row>
    <row r="163" spans="1:33" ht="38.25" x14ac:dyDescent="0.2">
      <c r="A163" s="49" t="s">
        <v>268</v>
      </c>
      <c r="B163" s="50" t="s">
        <v>65</v>
      </c>
      <c r="C163" s="64" t="s">
        <v>45</v>
      </c>
      <c r="D163" s="52" t="s">
        <v>110</v>
      </c>
      <c r="E163" s="52" t="s">
        <v>269</v>
      </c>
      <c r="F163" s="13" t="s">
        <v>126</v>
      </c>
      <c r="G163" s="13">
        <v>1</v>
      </c>
      <c r="H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46.298399999999994</v>
      </c>
      <c r="I163" s="16">
        <f>H163*G163/1</f>
        <v>46.298399999999994</v>
      </c>
      <c r="J163" s="16">
        <f t="shared" si="106"/>
        <v>0</v>
      </c>
      <c r="K163" s="16">
        <f t="shared" si="106"/>
        <v>0</v>
      </c>
      <c r="L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M163" s="16">
        <f>L163*G163/1</f>
        <v>0</v>
      </c>
      <c r="N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O163" s="16">
        <f>N163*G163/1</f>
        <v>0</v>
      </c>
      <c r="P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Q163" s="16">
        <f>P163*G163/1</f>
        <v>0</v>
      </c>
      <c r="R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S163" s="16">
        <f>R163*G163/1</f>
        <v>0</v>
      </c>
      <c r="T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U163" s="16">
        <f>T163*G163/1</f>
        <v>0</v>
      </c>
      <c r="V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W163" s="16">
        <f>V163*G163/1</f>
        <v>0</v>
      </c>
      <c r="X163" s="16">
        <f>IF(
                        C163="INSUMO",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A163&amp;B163,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A163&amp;B163,AG:AG,
                                                    0)
                                            ),
                                            "Não encontrado")
                                    )</f>
        <v>0</v>
      </c>
      <c r="Y163" s="16">
        <f>X163*G163/1</f>
        <v>0</v>
      </c>
      <c r="Z163" s="16">
        <f>IF(
                            C163="INSUMO",
                            IFERROR(
                                INDEX(
                                    Insumos!F:F,
                                    MATCH(
                                        A163&amp;B163,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A163&amp;B163,AG:AG,
                                        0)
                                ),
                                "Não encontrado")
                        )</f>
        <v>46.298399999999994</v>
      </c>
      <c r="AA163" s="16">
        <f>G163*Z163</f>
        <v>46.298399999999994</v>
      </c>
      <c r="AB163" s="39"/>
      <c r="AC163" s="39"/>
      <c r="AD163" s="52" t="s">
        <v>62</v>
      </c>
      <c r="AE163" s="65"/>
      <c r="AF163" s="65"/>
    </row>
    <row r="164" spans="1:33" ht="38.25" x14ac:dyDescent="0.2">
      <c r="A164" s="54" t="s">
        <v>270</v>
      </c>
      <c r="B164" s="55" t="s">
        <v>65</v>
      </c>
      <c r="C164" s="66" t="s">
        <v>45</v>
      </c>
      <c r="D164" s="56" t="s">
        <v>110</v>
      </c>
      <c r="E164" s="56" t="s">
        <v>271</v>
      </c>
      <c r="F164" s="14" t="s">
        <v>126</v>
      </c>
      <c r="G164" s="14">
        <v>1</v>
      </c>
      <c r="H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I164" s="17">
        <f>H164*G164/1</f>
        <v>0</v>
      </c>
      <c r="J164" s="17">
        <f t="shared" si="106"/>
        <v>59.996999999999993</v>
      </c>
      <c r="K164" s="17">
        <f t="shared" si="106"/>
        <v>59.996999999999993</v>
      </c>
      <c r="L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M164" s="17">
        <f>L164*G164/1</f>
        <v>0</v>
      </c>
      <c r="N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59.996999999999993</v>
      </c>
      <c r="O164" s="17">
        <f>N164*G164/1</f>
        <v>59.996999999999993</v>
      </c>
      <c r="P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Q164" s="17">
        <f>P164*G164/1</f>
        <v>0</v>
      </c>
      <c r="R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S164" s="17">
        <f>R164*G164/1</f>
        <v>0</v>
      </c>
      <c r="T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U164" s="17">
        <f>T164*G164/1</f>
        <v>0</v>
      </c>
      <c r="V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W164" s="17">
        <f>V164*G164/1</f>
        <v>0</v>
      </c>
      <c r="X164" s="17">
        <f>IF(
                        C164="INSUMO",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A164&amp;B164,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A164&amp;B164,AG:AG,
                                                    0)
                                            ),
                                            "Não encontrado")
                                    )</f>
        <v>0</v>
      </c>
      <c r="Y164" s="17">
        <f>X164*G164/1</f>
        <v>0</v>
      </c>
      <c r="Z164" s="17">
        <f>IF(
                            C164="INSUMO",
                            IFERROR(
                                INDEX(
                                    Insumos!F:F,
                                    MATCH(
                                        A164&amp;B164,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A164&amp;B164,AG:AG,
                                        0)
                                ),
                                "Não encontrado")
                        )</f>
        <v>59.996999999999993</v>
      </c>
      <c r="AA164" s="17">
        <f>G164*Z164</f>
        <v>59.996999999999993</v>
      </c>
      <c r="AB164" s="40"/>
      <c r="AC164" s="40"/>
      <c r="AD164" s="56" t="s">
        <v>62</v>
      </c>
      <c r="AE164" s="67"/>
      <c r="AF164" s="67"/>
    </row>
    <row r="165" spans="1:33" ht="38.25" x14ac:dyDescent="0.2">
      <c r="A165" s="58" t="s">
        <v>251</v>
      </c>
      <c r="B165" s="59" t="s">
        <v>65</v>
      </c>
      <c r="C165" s="60" t="s">
        <v>62</v>
      </c>
      <c r="D165" s="61" t="s">
        <v>110</v>
      </c>
      <c r="E165" s="61" t="s">
        <v>252</v>
      </c>
      <c r="F165" s="62" t="s">
        <v>178</v>
      </c>
      <c r="G165" s="18"/>
      <c r="H165" s="19"/>
      <c r="I165" s="19">
        <f>SUM(I166:I170)</f>
        <v>3.03</v>
      </c>
      <c r="J165" s="19"/>
      <c r="K165" s="19">
        <f>SUM(K166:K170)</f>
        <v>21.899243600000002</v>
      </c>
      <c r="L165" s="19"/>
      <c r="M165" s="19">
        <f>SUM(M166:M170)</f>
        <v>19.117557600000001</v>
      </c>
      <c r="N165" s="19"/>
      <c r="O165" s="19">
        <f>SUM(O166:O170)</f>
        <v>1.5236860000000001</v>
      </c>
      <c r="P165" s="19"/>
      <c r="Q165" s="19">
        <f>SUM(Q166:Q170)</f>
        <v>0</v>
      </c>
      <c r="R165" s="19"/>
      <c r="S165" s="19">
        <f>SUM(S166:S170)</f>
        <v>0</v>
      </c>
      <c r="T165" s="19"/>
      <c r="U165" s="19">
        <f>SUM(U166:U170)</f>
        <v>0</v>
      </c>
      <c r="V165" s="19"/>
      <c r="W165" s="19">
        <f>SUM(W166:W170)</f>
        <v>0</v>
      </c>
      <c r="X165" s="19"/>
      <c r="Y165" s="19">
        <f>SUM(Y166:Y170)</f>
        <v>1.258</v>
      </c>
      <c r="Z165" s="19"/>
      <c r="AA165" s="19">
        <f>SUM(AA166:AA170)</f>
        <v>24.9292436</v>
      </c>
      <c r="AB165" s="38" t="s">
        <v>62</v>
      </c>
      <c r="AC165" s="38"/>
      <c r="AD165" s="61" t="s">
        <v>62</v>
      </c>
      <c r="AE165" s="63" t="s">
        <v>62</v>
      </c>
      <c r="AF165" s="63" t="s">
        <v>261</v>
      </c>
      <c r="AG165" t="str">
        <f>A165&amp;B165&amp;C165</f>
        <v>102275SINAPI</v>
      </c>
    </row>
    <row r="166" spans="1:33" ht="38.25" x14ac:dyDescent="0.2">
      <c r="A166" s="54" t="s">
        <v>272</v>
      </c>
      <c r="B166" s="55" t="s">
        <v>65</v>
      </c>
      <c r="C166" s="66" t="s">
        <v>45</v>
      </c>
      <c r="D166" s="56" t="s">
        <v>110</v>
      </c>
      <c r="E166" s="56" t="s">
        <v>273</v>
      </c>
      <c r="F166" s="14" t="s">
        <v>126</v>
      </c>
      <c r="G166" s="14">
        <v>1</v>
      </c>
      <c r="H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I166" s="17">
        <f>H166*G166/1</f>
        <v>0</v>
      </c>
      <c r="J166" s="17">
        <f t="shared" ref="J166:K170" si="107">T166 + N166 + L166 + X166 + R166 + P166 + V166</f>
        <v>1.258</v>
      </c>
      <c r="K166" s="17">
        <f t="shared" si="107"/>
        <v>1.258</v>
      </c>
      <c r="L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M166" s="17">
        <f>L166*G166/1</f>
        <v>0</v>
      </c>
      <c r="N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O166" s="17">
        <f>N166*G166/1</f>
        <v>0</v>
      </c>
      <c r="P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Q166" s="17">
        <f>P166*G166/1</f>
        <v>0</v>
      </c>
      <c r="R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S166" s="17">
        <f>R166*G166/1</f>
        <v>0</v>
      </c>
      <c r="T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U166" s="17">
        <f>T166*G166/1</f>
        <v>0</v>
      </c>
      <c r="V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0</v>
      </c>
      <c r="W166" s="17">
        <f>V166*G166/1</f>
        <v>0</v>
      </c>
      <c r="X166" s="17">
        <f>IF(
                        C166="INSUMO",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A166&amp;B166,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A166&amp;B166,AG:AG,
                                                    0)
                                            ),
                                            "Não encontrado")
                                    )</f>
        <v>1.258</v>
      </c>
      <c r="Y166" s="17">
        <f>X166*G166/1</f>
        <v>1.258</v>
      </c>
      <c r="Z166" s="17">
        <f>IF(
                            C166="INSUMO",
                            IFERROR(
                                INDEX(
                                    Insumos!F:F,
                                    MATCH(
                                        A166&amp;B166,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A166&amp;B166,AG:AG,
                                        0)
                                ),
                                "Não encontrado")
                        )</f>
        <v>1.258</v>
      </c>
      <c r="AA166" s="17">
        <f>G166*Z166</f>
        <v>1.258</v>
      </c>
      <c r="AB166" s="40"/>
      <c r="AC166" s="40"/>
      <c r="AD166" s="56" t="s">
        <v>62</v>
      </c>
      <c r="AE166" s="67"/>
      <c r="AF166" s="67"/>
    </row>
    <row r="167" spans="1:33" ht="25.5" x14ac:dyDescent="0.2">
      <c r="A167" s="49" t="s">
        <v>274</v>
      </c>
      <c r="B167" s="50" t="s">
        <v>65</v>
      </c>
      <c r="C167" s="64" t="s">
        <v>45</v>
      </c>
      <c r="D167" s="52" t="s">
        <v>110</v>
      </c>
      <c r="E167" s="52" t="s">
        <v>275</v>
      </c>
      <c r="F167" s="13" t="s">
        <v>126</v>
      </c>
      <c r="G167" s="13">
        <v>1</v>
      </c>
      <c r="H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I167" s="16">
        <f>H167*G167/1</f>
        <v>0</v>
      </c>
      <c r="J167" s="16">
        <f t="shared" si="107"/>
        <v>0.76760000000000006</v>
      </c>
      <c r="K167" s="16">
        <f t="shared" si="107"/>
        <v>0.76760000000000006</v>
      </c>
      <c r="L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M167" s="16">
        <f>L167*G167/1</f>
        <v>0</v>
      </c>
      <c r="N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0.76760000000000006</v>
      </c>
      <c r="O167" s="16">
        <f>N167*G167/1</f>
        <v>0.76760000000000006</v>
      </c>
      <c r="P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Q167" s="16">
        <f>P167*G167/1</f>
        <v>0</v>
      </c>
      <c r="R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S167" s="16">
        <f>R167*G167/1</f>
        <v>0</v>
      </c>
      <c r="T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U167" s="16">
        <f>T167*G167/1</f>
        <v>0</v>
      </c>
      <c r="V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W167" s="16">
        <f>V167*G167/1</f>
        <v>0</v>
      </c>
      <c r="X167" s="16">
        <f>IF(
                        C167="INSUMO",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A167&amp;B167,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A167&amp;B167,AG:AG,
                                                    0)
                                            ),
                                            "Não encontrado")
                                    )</f>
        <v>0</v>
      </c>
      <c r="Y167" s="16">
        <f>X167*G167/1</f>
        <v>0</v>
      </c>
      <c r="Z167" s="16">
        <f>IF(
                            C167="INSUMO",
                            IFERROR(
                                INDEX(
                                    Insumos!F:F,
                                    MATCH(
                                        A167&amp;B167,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A167&amp;B167,AG:AG,
                                        0)
                                ),
                                "Não encontrado")
                        )</f>
        <v>0.76760000000000006</v>
      </c>
      <c r="AA167" s="16">
        <f>G167*Z167</f>
        <v>0.76760000000000006</v>
      </c>
      <c r="AB167" s="39"/>
      <c r="AC167" s="39"/>
      <c r="AD167" s="52" t="s">
        <v>62</v>
      </c>
      <c r="AE167" s="65"/>
      <c r="AF167" s="65"/>
    </row>
    <row r="168" spans="1:33" ht="25.5" x14ac:dyDescent="0.2">
      <c r="A168" s="54" t="s">
        <v>276</v>
      </c>
      <c r="B168" s="55" t="s">
        <v>65</v>
      </c>
      <c r="C168" s="66" t="s">
        <v>45</v>
      </c>
      <c r="D168" s="56" t="s">
        <v>110</v>
      </c>
      <c r="E168" s="56" t="s">
        <v>277</v>
      </c>
      <c r="F168" s="14" t="s">
        <v>126</v>
      </c>
      <c r="G168" s="14">
        <v>1</v>
      </c>
      <c r="H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I168" s="17">
        <f>H168*G168/1</f>
        <v>0</v>
      </c>
      <c r="J168" s="17">
        <f t="shared" si="107"/>
        <v>0.14200599999999999</v>
      </c>
      <c r="K168" s="17">
        <f t="shared" si="107"/>
        <v>0.14200599999999999</v>
      </c>
      <c r="L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M168" s="17">
        <f>L168*G168/1</f>
        <v>0</v>
      </c>
      <c r="N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0.14200599999999999</v>
      </c>
      <c r="O168" s="17">
        <f>N168*G168/1</f>
        <v>0.14200599999999999</v>
      </c>
      <c r="P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Q168" s="17">
        <f>P168*G168/1</f>
        <v>0</v>
      </c>
      <c r="R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S168" s="17">
        <f>R168*G168/1</f>
        <v>0</v>
      </c>
      <c r="T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U168" s="17">
        <f>T168*G168/1</f>
        <v>0</v>
      </c>
      <c r="V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W168" s="17">
        <f>V168*G168/1</f>
        <v>0</v>
      </c>
      <c r="X168" s="17">
        <f>IF(
                        C168="INSUMO",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A168&amp;B168,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A168&amp;B168,AG:AG,
                                                    0)
                                            ),
                                            "Não encontrado")
                                    )</f>
        <v>0</v>
      </c>
      <c r="Y168" s="17">
        <f>X168*G168/1</f>
        <v>0</v>
      </c>
      <c r="Z168" s="17">
        <f>IF(
                            C168="INSUMO",
                            IFERROR(
                                INDEX(
                                    Insumos!F:F,
                                    MATCH(
                                        A168&amp;B168,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A168&amp;B168,AG:AG,
                                        0)
                                ),
                                "Não encontrado")
                        )</f>
        <v>0.14200599999999999</v>
      </c>
      <c r="AA168" s="17">
        <f>G168*Z168</f>
        <v>0.14200599999999999</v>
      </c>
      <c r="AB168" s="40"/>
      <c r="AC168" s="40"/>
      <c r="AD168" s="56" t="s">
        <v>62</v>
      </c>
      <c r="AE168" s="67"/>
      <c r="AF168" s="67"/>
    </row>
    <row r="169" spans="1:33" ht="25.5" x14ac:dyDescent="0.2">
      <c r="A169" s="49" t="s">
        <v>278</v>
      </c>
      <c r="B169" s="50" t="s">
        <v>65</v>
      </c>
      <c r="C169" s="64" t="s">
        <v>45</v>
      </c>
      <c r="D169" s="52" t="s">
        <v>110</v>
      </c>
      <c r="E169" s="52" t="s">
        <v>279</v>
      </c>
      <c r="F169" s="13" t="s">
        <v>126</v>
      </c>
      <c r="G169" s="13">
        <v>1</v>
      </c>
      <c r="H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I169" s="16">
        <f>H169*G169/1</f>
        <v>0</v>
      </c>
      <c r="J169" s="16">
        <f t="shared" si="107"/>
        <v>0.61407999999999996</v>
      </c>
      <c r="K169" s="16">
        <f t="shared" si="107"/>
        <v>0.61407999999999996</v>
      </c>
      <c r="L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M169" s="16">
        <f>L169*G169/1</f>
        <v>0</v>
      </c>
      <c r="N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0.61407999999999996</v>
      </c>
      <c r="O169" s="16">
        <f>N169*G169/1</f>
        <v>0.61407999999999996</v>
      </c>
      <c r="P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Q169" s="16">
        <f>P169*G169/1</f>
        <v>0</v>
      </c>
      <c r="R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S169" s="16">
        <f>R169*G169/1</f>
        <v>0</v>
      </c>
      <c r="T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U169" s="16">
        <f>T169*G169/1</f>
        <v>0</v>
      </c>
      <c r="V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W169" s="16">
        <f>V169*G169/1</f>
        <v>0</v>
      </c>
      <c r="X169" s="16">
        <f>IF(
                        C169="INSUMO",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A169&amp;B169,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A169&amp;B169,AG:AG,
                                                    0)
                                            ),
                                            "Não encontrado")
                                    )</f>
        <v>0</v>
      </c>
      <c r="Y169" s="16">
        <f>X169*G169/1</f>
        <v>0</v>
      </c>
      <c r="Z169" s="16">
        <f>IF(
                            C169="INSUMO",
                            IFERROR(
                                INDEX(
                                    Insumos!F:F,
                                    MATCH(
                                        A169&amp;B169,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A169&amp;B169,AG:AG,
                                        0)
                                ),
                                "Não encontrado")
                        )</f>
        <v>0.61407999999999996</v>
      </c>
      <c r="AA169" s="16">
        <f>G169*Z169</f>
        <v>0.61407999999999996</v>
      </c>
      <c r="AB169" s="39"/>
      <c r="AC169" s="39"/>
      <c r="AD169" s="52" t="s">
        <v>62</v>
      </c>
      <c r="AE169" s="65"/>
      <c r="AF169" s="65"/>
    </row>
    <row r="170" spans="1:33" ht="25.5" x14ac:dyDescent="0.2">
      <c r="A170" s="54" t="s">
        <v>280</v>
      </c>
      <c r="B170" s="55" t="s">
        <v>65</v>
      </c>
      <c r="C170" s="66" t="s">
        <v>45</v>
      </c>
      <c r="D170" s="56" t="s">
        <v>110</v>
      </c>
      <c r="E170" s="56" t="s">
        <v>281</v>
      </c>
      <c r="F170" s="14" t="s">
        <v>126</v>
      </c>
      <c r="G170" s="14">
        <v>1</v>
      </c>
      <c r="H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3.03</v>
      </c>
      <c r="I170" s="17">
        <f>H170*G170/1</f>
        <v>3.03</v>
      </c>
      <c r="J170" s="17">
        <f t="shared" si="107"/>
        <v>19.117557600000001</v>
      </c>
      <c r="K170" s="17">
        <f t="shared" si="107"/>
        <v>19.117557600000001</v>
      </c>
      <c r="L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19.117557600000001</v>
      </c>
      <c r="M170" s="17">
        <f>L170*G170/1</f>
        <v>19.117557600000001</v>
      </c>
      <c r="N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O170" s="17">
        <f>N170*G170/1</f>
        <v>0</v>
      </c>
      <c r="P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Q170" s="17">
        <f>P170*G170/1</f>
        <v>0</v>
      </c>
      <c r="R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S170" s="17">
        <f>R170*G170/1</f>
        <v>0</v>
      </c>
      <c r="T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U170" s="17">
        <f>T170*G170/1</f>
        <v>0</v>
      </c>
      <c r="V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W170" s="17">
        <f>V170*G170/1</f>
        <v>0</v>
      </c>
      <c r="X170" s="17">
        <f>IF(
                        C170="INSUMO",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A170&amp;B170,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A170&amp;B170,AG:AG,
                                                    0)
                                            ),
                                            "Não encontrado")
                                    )</f>
        <v>0</v>
      </c>
      <c r="Y170" s="17">
        <f>X170*G170/1</f>
        <v>0</v>
      </c>
      <c r="Z170" s="17">
        <f>IF(
                            C170="INSUMO",
                            IFERROR(
                                INDEX(
                                    Insumos!F:F,
                                    MATCH(
                                        A170&amp;B170,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A170&amp;B170,AG:AG,
                                        0)
                                ),
                                "Não encontrado")
                        )</f>
        <v>22.147557599999999</v>
      </c>
      <c r="AA170" s="17">
        <f>G170*Z170</f>
        <v>22.147557599999999</v>
      </c>
      <c r="AB170" s="40"/>
      <c r="AC170" s="40"/>
      <c r="AD170" s="56" t="s">
        <v>62</v>
      </c>
      <c r="AE170" s="67"/>
      <c r="AF170" s="67"/>
    </row>
    <row r="171" spans="1:33" ht="38.25" x14ac:dyDescent="0.2">
      <c r="A171" s="58" t="s">
        <v>253</v>
      </c>
      <c r="B171" s="59" t="s">
        <v>65</v>
      </c>
      <c r="C171" s="60" t="s">
        <v>62</v>
      </c>
      <c r="D171" s="61" t="s">
        <v>110</v>
      </c>
      <c r="E171" s="61" t="s">
        <v>254</v>
      </c>
      <c r="F171" s="62" t="s">
        <v>175</v>
      </c>
      <c r="G171" s="18"/>
      <c r="H171" s="19"/>
      <c r="I171" s="19">
        <f>SUM(I172:I174)</f>
        <v>3.03</v>
      </c>
      <c r="J171" s="19"/>
      <c r="K171" s="19">
        <f>SUM(K172:K174)</f>
        <v>19.873643600000001</v>
      </c>
      <c r="L171" s="19"/>
      <c r="M171" s="19">
        <f>SUM(M172:M174)</f>
        <v>19.117557600000001</v>
      </c>
      <c r="N171" s="19"/>
      <c r="O171" s="19">
        <f>SUM(O172:O174)</f>
        <v>0.75608599999999992</v>
      </c>
      <c r="P171" s="19"/>
      <c r="Q171" s="19">
        <f>SUM(Q172:Q174)</f>
        <v>0</v>
      </c>
      <c r="R171" s="19"/>
      <c r="S171" s="19">
        <f>SUM(S172:S174)</f>
        <v>0</v>
      </c>
      <c r="T171" s="19"/>
      <c r="U171" s="19">
        <f>SUM(U172:U174)</f>
        <v>0</v>
      </c>
      <c r="V171" s="19"/>
      <c r="W171" s="19">
        <f>SUM(W172:W174)</f>
        <v>0</v>
      </c>
      <c r="X171" s="19"/>
      <c r="Y171" s="19">
        <f>SUM(Y172:Y174)</f>
        <v>0</v>
      </c>
      <c r="Z171" s="19"/>
      <c r="AA171" s="19">
        <f>SUM(AA172:AA174)</f>
        <v>22.903643599999999</v>
      </c>
      <c r="AB171" s="38" t="s">
        <v>62</v>
      </c>
      <c r="AC171" s="38"/>
      <c r="AD171" s="61" t="s">
        <v>62</v>
      </c>
      <c r="AE171" s="63" t="s">
        <v>62</v>
      </c>
      <c r="AF171" s="63" t="s">
        <v>261</v>
      </c>
      <c r="AG171" t="str">
        <f>A171&amp;B171&amp;C171</f>
        <v>102274SINAPI</v>
      </c>
    </row>
    <row r="172" spans="1:33" ht="25.5" x14ac:dyDescent="0.2">
      <c r="A172" s="54" t="s">
        <v>276</v>
      </c>
      <c r="B172" s="55" t="s">
        <v>65</v>
      </c>
      <c r="C172" s="66" t="s">
        <v>45</v>
      </c>
      <c r="D172" s="56" t="s">
        <v>110</v>
      </c>
      <c r="E172" s="56" t="s">
        <v>277</v>
      </c>
      <c r="F172" s="14" t="s">
        <v>126</v>
      </c>
      <c r="G172" s="14">
        <v>1</v>
      </c>
      <c r="H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I172" s="17">
        <f>H172*G172/1</f>
        <v>0</v>
      </c>
      <c r="J172" s="17">
        <f t="shared" ref="J172:K174" si="108">T172 + N172 + L172 + X172 + R172 + P172 + V172</f>
        <v>0.14200599999999999</v>
      </c>
      <c r="K172" s="17">
        <f t="shared" si="108"/>
        <v>0.14200599999999999</v>
      </c>
      <c r="L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M172" s="17">
        <f>L172*G172/1</f>
        <v>0</v>
      </c>
      <c r="N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0.14200599999999999</v>
      </c>
      <c r="O172" s="17">
        <f>N172*G172/1</f>
        <v>0.14200599999999999</v>
      </c>
      <c r="P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Q172" s="17">
        <f>P172*G172/1</f>
        <v>0</v>
      </c>
      <c r="R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S172" s="17">
        <f>R172*G172/1</f>
        <v>0</v>
      </c>
      <c r="T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U172" s="17">
        <f>T172*G172/1</f>
        <v>0</v>
      </c>
      <c r="V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W172" s="17">
        <f>V172*G172/1</f>
        <v>0</v>
      </c>
      <c r="X172" s="17">
        <f>IF(
                        C172="INSUMO",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A172&amp;B172,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A172&amp;B172,AG:AG,
                                                    0)
                                            ),
                                            "Não encontrado")
                                    )</f>
        <v>0</v>
      </c>
      <c r="Y172" s="17">
        <f>X172*G172/1</f>
        <v>0</v>
      </c>
      <c r="Z172" s="17">
        <f>IF(
                            C172="INSUMO",
                            IFERROR(
                                INDEX(
                                    Insumos!F:F,
                                    MATCH(
                                        A172&amp;B172,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A172&amp;B172,AG:AG,
                                        0)
                                ),
                                "Não encontrado")
                        )</f>
        <v>0.14200599999999999</v>
      </c>
      <c r="AA172" s="17">
        <f>G172*Z172</f>
        <v>0.14200599999999999</v>
      </c>
      <c r="AB172" s="40"/>
      <c r="AC172" s="40"/>
      <c r="AD172" s="56" t="s">
        <v>62</v>
      </c>
      <c r="AE172" s="67"/>
      <c r="AF172" s="67"/>
    </row>
    <row r="173" spans="1:33" ht="25.5" x14ac:dyDescent="0.2">
      <c r="A173" s="49" t="s">
        <v>278</v>
      </c>
      <c r="B173" s="50" t="s">
        <v>65</v>
      </c>
      <c r="C173" s="64" t="s">
        <v>45</v>
      </c>
      <c r="D173" s="52" t="s">
        <v>110</v>
      </c>
      <c r="E173" s="52" t="s">
        <v>279</v>
      </c>
      <c r="F173" s="13" t="s">
        <v>126</v>
      </c>
      <c r="G173" s="13">
        <v>1</v>
      </c>
      <c r="H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I173" s="16">
        <f>H173*G173/1</f>
        <v>0</v>
      </c>
      <c r="J173" s="16">
        <f t="shared" si="108"/>
        <v>0.61407999999999996</v>
      </c>
      <c r="K173" s="16">
        <f t="shared" si="108"/>
        <v>0.61407999999999996</v>
      </c>
      <c r="L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M173" s="16">
        <f>L173*G173/1</f>
        <v>0</v>
      </c>
      <c r="N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0.61407999999999996</v>
      </c>
      <c r="O173" s="16">
        <f>N173*G173/1</f>
        <v>0.61407999999999996</v>
      </c>
      <c r="P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Q173" s="16">
        <f>P173*G173/1</f>
        <v>0</v>
      </c>
      <c r="R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S173" s="16">
        <f>R173*G173/1</f>
        <v>0</v>
      </c>
      <c r="T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U173" s="16">
        <f>T173*G173/1</f>
        <v>0</v>
      </c>
      <c r="V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W173" s="16">
        <f>V173*G173/1</f>
        <v>0</v>
      </c>
      <c r="X173" s="16">
        <f>IF(
                        C173="INSUMO",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A173&amp;B173,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A173&amp;B173,AG:AG,
                                                    0)
                                            ),
                                            "Não encontrado")
                                    )</f>
        <v>0</v>
      </c>
      <c r="Y173" s="16">
        <f>X173*G173/1</f>
        <v>0</v>
      </c>
      <c r="Z173" s="16">
        <f>IF(
                            C173="INSUMO",
                            IFERROR(
                                INDEX(
                                    Insumos!F:F,
                                    MATCH(
                                        A173&amp;B173,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A173&amp;B173,AG:AG,
                                        0)
                                ),
                                "Não encontrado")
                        )</f>
        <v>0.61407999999999996</v>
      </c>
      <c r="AA173" s="16">
        <f>G173*Z173</f>
        <v>0.61407999999999996</v>
      </c>
      <c r="AB173" s="39"/>
      <c r="AC173" s="39"/>
      <c r="AD173" s="52" t="s">
        <v>62</v>
      </c>
      <c r="AE173" s="65"/>
      <c r="AF173" s="65"/>
    </row>
    <row r="174" spans="1:33" ht="25.5" x14ac:dyDescent="0.2">
      <c r="A174" s="54" t="s">
        <v>280</v>
      </c>
      <c r="B174" s="55" t="s">
        <v>65</v>
      </c>
      <c r="C174" s="66" t="s">
        <v>45</v>
      </c>
      <c r="D174" s="56" t="s">
        <v>110</v>
      </c>
      <c r="E174" s="56" t="s">
        <v>281</v>
      </c>
      <c r="F174" s="14" t="s">
        <v>126</v>
      </c>
      <c r="G174" s="14">
        <v>1</v>
      </c>
      <c r="H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3.03</v>
      </c>
      <c r="I174" s="17">
        <f>H174*G174/1</f>
        <v>3.03</v>
      </c>
      <c r="J174" s="17">
        <f t="shared" si="108"/>
        <v>19.117557600000001</v>
      </c>
      <c r="K174" s="17">
        <f t="shared" si="108"/>
        <v>19.117557600000001</v>
      </c>
      <c r="L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19.117557600000001</v>
      </c>
      <c r="M174" s="17">
        <f>L174*G174/1</f>
        <v>19.117557600000001</v>
      </c>
      <c r="N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O174" s="17">
        <f>N174*G174/1</f>
        <v>0</v>
      </c>
      <c r="P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Q174" s="17">
        <f>P174*G174/1</f>
        <v>0</v>
      </c>
      <c r="R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S174" s="17">
        <f>R174*G174/1</f>
        <v>0</v>
      </c>
      <c r="T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U174" s="17">
        <f>T174*G174/1</f>
        <v>0</v>
      </c>
      <c r="V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W174" s="17">
        <f>V174*G174/1</f>
        <v>0</v>
      </c>
      <c r="X174" s="17">
        <f>IF(
                        C174="INSUMO",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A174&amp;B174,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A174&amp;B174,AG:AG,
                                                    0)
                                            ),
                                            "Não encontrado")
                                    )</f>
        <v>0</v>
      </c>
      <c r="Y174" s="17">
        <f>X174*G174/1</f>
        <v>0</v>
      </c>
      <c r="Z174" s="17">
        <f>IF(
                            C174="INSUMO",
                            IFERROR(
                                INDEX(
                                    Insumos!F:F,
                                    MATCH(
                                        A174&amp;B174,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A174&amp;B174,AG:AG,
                                        0)
                                ),
                                "Não encontrado")
                        )</f>
        <v>22.147557599999999</v>
      </c>
      <c r="AA174" s="17">
        <f>G174*Z174</f>
        <v>22.147557599999999</v>
      </c>
      <c r="AB174" s="40"/>
      <c r="AC174" s="40"/>
      <c r="AD174" s="56" t="s">
        <v>62</v>
      </c>
      <c r="AE174" s="67"/>
      <c r="AF174" s="67"/>
    </row>
    <row r="175" spans="1:33" ht="25.5" x14ac:dyDescent="0.2">
      <c r="A175" s="58" t="s">
        <v>179</v>
      </c>
      <c r="B175" s="59" t="s">
        <v>65</v>
      </c>
      <c r="C175" s="60" t="s">
        <v>62</v>
      </c>
      <c r="D175" s="61" t="s">
        <v>110</v>
      </c>
      <c r="E175" s="61" t="s">
        <v>180</v>
      </c>
      <c r="F175" s="62" t="s">
        <v>126</v>
      </c>
      <c r="G175" s="18"/>
      <c r="H175" s="19"/>
      <c r="I175" s="19">
        <f>SUM(I176:I183)</f>
        <v>4.22</v>
      </c>
      <c r="J175" s="19"/>
      <c r="K175" s="19">
        <f>SUM(K176:K183)</f>
        <v>28.011516</v>
      </c>
      <c r="L175" s="19"/>
      <c r="M175" s="19">
        <f>SUM(M176:M183)</f>
        <v>28.011516</v>
      </c>
      <c r="N175" s="19"/>
      <c r="O175" s="19">
        <f>SUM(O176:O183)</f>
        <v>0</v>
      </c>
      <c r="P175" s="19"/>
      <c r="Q175" s="19">
        <f>SUM(Q176:Q183)</f>
        <v>0</v>
      </c>
      <c r="R175" s="19"/>
      <c r="S175" s="19">
        <f>SUM(S176:S183)</f>
        <v>0</v>
      </c>
      <c r="T175" s="19"/>
      <c r="U175" s="19">
        <f>SUM(U176:U183)</f>
        <v>0</v>
      </c>
      <c r="V175" s="19"/>
      <c r="W175" s="19">
        <f>SUM(W176:W183)</f>
        <v>0</v>
      </c>
      <c r="X175" s="19"/>
      <c r="Y175" s="19">
        <f>SUM(Y176:Y183)</f>
        <v>0</v>
      </c>
      <c r="Z175" s="19"/>
      <c r="AA175" s="19">
        <f>SUM(AA176:AA183)</f>
        <v>32.231515999999999</v>
      </c>
      <c r="AB175" s="38" t="s">
        <v>62</v>
      </c>
      <c r="AC175" s="38"/>
      <c r="AD175" s="61" t="s">
        <v>62</v>
      </c>
      <c r="AE175" s="63" t="s">
        <v>62</v>
      </c>
      <c r="AF175" s="63" t="s">
        <v>201</v>
      </c>
      <c r="AG175" t="str">
        <f>A175&amp;B175&amp;C175</f>
        <v>88309SINAPI</v>
      </c>
    </row>
    <row r="176" spans="1:33" ht="25.5" x14ac:dyDescent="0.2">
      <c r="A176" s="54" t="s">
        <v>282</v>
      </c>
      <c r="B176" s="55" t="s">
        <v>65</v>
      </c>
      <c r="C176" s="66" t="s">
        <v>45</v>
      </c>
      <c r="D176" s="56" t="s">
        <v>110</v>
      </c>
      <c r="E176" s="56" t="s">
        <v>283</v>
      </c>
      <c r="F176" s="14" t="s">
        <v>126</v>
      </c>
      <c r="G176" s="14">
        <v>1</v>
      </c>
      <c r="H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I176" s="17">
        <f t="shared" ref="I176:I183" si="109">H176*G176/1</f>
        <v>0</v>
      </c>
      <c r="J176" s="17">
        <f t="shared" ref="J176:K183" si="110">T176 + N176 + L176 + X176 + R176 + P176 + V176</f>
        <v>0.58151600000000003</v>
      </c>
      <c r="K176" s="17">
        <f t="shared" si="110"/>
        <v>0.58151600000000003</v>
      </c>
      <c r="L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0.58151600000000003</v>
      </c>
      <c r="M176" s="17">
        <f t="shared" ref="M176:M183" si="111">L176*G176/1</f>
        <v>0.58151600000000003</v>
      </c>
      <c r="N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O176" s="17">
        <f t="shared" ref="O176:O183" si="112">N176*G176/1</f>
        <v>0</v>
      </c>
      <c r="P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Q176" s="17">
        <f t="shared" ref="Q176:Q183" si="113">P176*G176/1</f>
        <v>0</v>
      </c>
      <c r="R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S176" s="17">
        <f t="shared" ref="S176:S183" si="114">R176*G176/1</f>
        <v>0</v>
      </c>
      <c r="T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U176" s="17">
        <f t="shared" ref="U176:U183" si="115">T176*G176/1</f>
        <v>0</v>
      </c>
      <c r="V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W176" s="17">
        <f t="shared" ref="W176:W183" si="116">V176*G176/1</f>
        <v>0</v>
      </c>
      <c r="X176" s="17">
        <f>IF(
                        C176="INSUMO",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A176&amp;B176,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A176&amp;B176,AG:AG,
                                                    0)
                                            ),
                                            "Não encontrado")
                                    )</f>
        <v>0</v>
      </c>
      <c r="Y176" s="17">
        <f t="shared" ref="Y176:Y183" si="117">X176*G176/1</f>
        <v>0</v>
      </c>
      <c r="Z176" s="17">
        <f>IF(
                            C176="INSUMO",
                            IFERROR(
                                INDEX(
                                    Insumos!F:F,
                                    MATCH(
                                        A176&amp;B176,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A176&amp;B176,AG:AG,
                                        0)
                                ),
                                "Não encontrado")
                        )</f>
        <v>0.58151600000000003</v>
      </c>
      <c r="AA176" s="17">
        <f t="shared" ref="AA176:AA183" si="118">G176*Z176</f>
        <v>0.58151600000000003</v>
      </c>
      <c r="AB176" s="40"/>
      <c r="AC176" s="40"/>
      <c r="AD176" s="56" t="s">
        <v>62</v>
      </c>
      <c r="AE176" s="67"/>
      <c r="AF176" s="67"/>
    </row>
    <row r="177" spans="1:33" ht="25.5" x14ac:dyDescent="0.2">
      <c r="A177" s="49" t="s">
        <v>241</v>
      </c>
      <c r="B177" s="50" t="s">
        <v>65</v>
      </c>
      <c r="C177" s="64" t="s">
        <v>53</v>
      </c>
      <c r="D177" s="52" t="s">
        <v>110</v>
      </c>
      <c r="E177" s="52" t="s">
        <v>242</v>
      </c>
      <c r="F177" s="13" t="s">
        <v>126</v>
      </c>
      <c r="G177" s="13">
        <v>1</v>
      </c>
      <c r="H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1.31</v>
      </c>
      <c r="I177" s="16">
        <f t="shared" si="109"/>
        <v>1.31</v>
      </c>
      <c r="J177" s="16">
        <f t="shared" si="110"/>
        <v>0</v>
      </c>
      <c r="K177" s="16">
        <f t="shared" si="110"/>
        <v>0</v>
      </c>
      <c r="L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M177" s="16">
        <f t="shared" si="111"/>
        <v>0</v>
      </c>
      <c r="N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O177" s="16">
        <f t="shared" si="112"/>
        <v>0</v>
      </c>
      <c r="P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Q177" s="16">
        <f t="shared" si="113"/>
        <v>0</v>
      </c>
      <c r="R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S177" s="16">
        <f t="shared" si="114"/>
        <v>0</v>
      </c>
      <c r="T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U177" s="16">
        <f t="shared" si="115"/>
        <v>0</v>
      </c>
      <c r="V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W177" s="16">
        <f t="shared" si="116"/>
        <v>0</v>
      </c>
      <c r="X177" s="16">
        <f>IF(
                        C177="INSUMO",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A177&amp;B177,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A177&amp;B177,AG:AG,
                                                    0)
                                            ),
                                            "Não encontrado")
                                    )</f>
        <v>0</v>
      </c>
      <c r="Y177" s="16">
        <f t="shared" si="117"/>
        <v>0</v>
      </c>
      <c r="Z177" s="16">
        <f>IF(
                            C177="INSUMO",
                            IFERROR(
                                INDEX(
                                    Insumos!F:F,
                                    MATCH(
                                        A177&amp;B177,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A177&amp;B177,AG:AG,
                                        0)
                                ),
                                "Não encontrado")
                        )</f>
        <v>1.31</v>
      </c>
      <c r="AA177" s="16">
        <f t="shared" si="118"/>
        <v>1.31</v>
      </c>
      <c r="AB177" s="39"/>
      <c r="AC177" s="39"/>
      <c r="AD177" s="52" t="s">
        <v>62</v>
      </c>
      <c r="AE177" s="65"/>
      <c r="AF177" s="65"/>
    </row>
    <row r="178" spans="1:33" ht="25.5" x14ac:dyDescent="0.2">
      <c r="A178" s="54" t="s">
        <v>243</v>
      </c>
      <c r="B178" s="55" t="s">
        <v>65</v>
      </c>
      <c r="C178" s="66" t="s">
        <v>53</v>
      </c>
      <c r="D178" s="56" t="s">
        <v>110</v>
      </c>
      <c r="E178" s="56" t="s">
        <v>244</v>
      </c>
      <c r="F178" s="14" t="s">
        <v>126</v>
      </c>
      <c r="G178" s="14">
        <v>1</v>
      </c>
      <c r="H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0.78</v>
      </c>
      <c r="I178" s="17">
        <f t="shared" si="109"/>
        <v>0.78</v>
      </c>
      <c r="J178" s="17">
        <f t="shared" si="110"/>
        <v>0</v>
      </c>
      <c r="K178" s="17">
        <f t="shared" si="110"/>
        <v>0</v>
      </c>
      <c r="L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M178" s="17">
        <f t="shared" si="111"/>
        <v>0</v>
      </c>
      <c r="N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O178" s="17">
        <f t="shared" si="112"/>
        <v>0</v>
      </c>
      <c r="P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Q178" s="17">
        <f t="shared" si="113"/>
        <v>0</v>
      </c>
      <c r="R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S178" s="17">
        <f t="shared" si="114"/>
        <v>0</v>
      </c>
      <c r="T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U178" s="17">
        <f t="shared" si="115"/>
        <v>0</v>
      </c>
      <c r="V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W178" s="17">
        <f t="shared" si="116"/>
        <v>0</v>
      </c>
      <c r="X178" s="17">
        <f>IF(
                        C178="INSUMO",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A178&amp;B178,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A178&amp;B178,AG:AG,
                                                    0)
                                            ),
                                            "Não encontrado")
                                    )</f>
        <v>0</v>
      </c>
      <c r="Y178" s="17">
        <f t="shared" si="117"/>
        <v>0</v>
      </c>
      <c r="Z178" s="17">
        <f>IF(
                            C178="INSUMO",
                            IFERROR(
                                INDEX(
                                    Insumos!F:F,
                                    MATCH(
                                        A178&amp;B178,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A178&amp;B178,AG:AG,
                                        0)
                                ),
                                "Não encontrado")
                        )</f>
        <v>0.78</v>
      </c>
      <c r="AA178" s="17">
        <f t="shared" si="118"/>
        <v>0.78</v>
      </c>
      <c r="AB178" s="40"/>
      <c r="AC178" s="40"/>
      <c r="AD178" s="56" t="s">
        <v>62</v>
      </c>
      <c r="AE178" s="67"/>
      <c r="AF178" s="67"/>
    </row>
    <row r="179" spans="1:33" x14ac:dyDescent="0.2">
      <c r="A179" s="49" t="s">
        <v>163</v>
      </c>
      <c r="B179" s="50" t="s">
        <v>65</v>
      </c>
      <c r="C179" s="64" t="s">
        <v>53</v>
      </c>
      <c r="D179" s="52" t="s">
        <v>110</v>
      </c>
      <c r="E179" s="52" t="s">
        <v>164</v>
      </c>
      <c r="F179" s="13" t="s">
        <v>126</v>
      </c>
      <c r="G179" s="13">
        <v>1</v>
      </c>
      <c r="H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0.08</v>
      </c>
      <c r="I179" s="16">
        <f t="shared" si="109"/>
        <v>0.08</v>
      </c>
      <c r="J179" s="16">
        <f t="shared" si="110"/>
        <v>0</v>
      </c>
      <c r="K179" s="16">
        <f t="shared" si="110"/>
        <v>0</v>
      </c>
      <c r="L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M179" s="16">
        <f t="shared" si="111"/>
        <v>0</v>
      </c>
      <c r="N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O179" s="16">
        <f t="shared" si="112"/>
        <v>0</v>
      </c>
      <c r="P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Q179" s="16">
        <f t="shared" si="113"/>
        <v>0</v>
      </c>
      <c r="R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S179" s="16">
        <f t="shared" si="114"/>
        <v>0</v>
      </c>
      <c r="T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U179" s="16">
        <f t="shared" si="115"/>
        <v>0</v>
      </c>
      <c r="V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W179" s="16">
        <f t="shared" si="116"/>
        <v>0</v>
      </c>
      <c r="X179" s="16">
        <f>IF(
                        C179="INSUMO",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A179&amp;B179,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A179&amp;B179,AG:AG,
                                                    0)
                                            ),
                                            "Não encontrado")
                                    )</f>
        <v>0</v>
      </c>
      <c r="Y179" s="16">
        <f t="shared" si="117"/>
        <v>0</v>
      </c>
      <c r="Z179" s="16">
        <f>IF(
                            C179="INSUMO",
                            IFERROR(
                                INDEX(
                                    Insumos!F:F,
                                    MATCH(
                                        A179&amp;B179,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A179&amp;B179,AG:AG,
                                        0)
                                ),
                                "Não encontrado")
                        )</f>
        <v>0.08</v>
      </c>
      <c r="AA179" s="16">
        <f t="shared" si="118"/>
        <v>0.08</v>
      </c>
      <c r="AB179" s="39"/>
      <c r="AC179" s="39"/>
      <c r="AD179" s="52" t="s">
        <v>62</v>
      </c>
      <c r="AE179" s="65"/>
      <c r="AF179" s="65"/>
    </row>
    <row r="180" spans="1:33" x14ac:dyDescent="0.2">
      <c r="A180" s="54" t="s">
        <v>159</v>
      </c>
      <c r="B180" s="55" t="s">
        <v>65</v>
      </c>
      <c r="C180" s="66" t="s">
        <v>53</v>
      </c>
      <c r="D180" s="56" t="s">
        <v>110</v>
      </c>
      <c r="E180" s="56" t="s">
        <v>160</v>
      </c>
      <c r="F180" s="14" t="s">
        <v>126</v>
      </c>
      <c r="G180" s="14">
        <v>1</v>
      </c>
      <c r="H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1.43</v>
      </c>
      <c r="I180" s="17">
        <f t="shared" si="109"/>
        <v>1.43</v>
      </c>
      <c r="J180" s="17">
        <f t="shared" si="110"/>
        <v>0</v>
      </c>
      <c r="K180" s="17">
        <f t="shared" si="110"/>
        <v>0</v>
      </c>
      <c r="L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M180" s="17">
        <f t="shared" si="111"/>
        <v>0</v>
      </c>
      <c r="N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O180" s="17">
        <f t="shared" si="112"/>
        <v>0</v>
      </c>
      <c r="P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Q180" s="17">
        <f t="shared" si="113"/>
        <v>0</v>
      </c>
      <c r="R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S180" s="17">
        <f t="shared" si="114"/>
        <v>0</v>
      </c>
      <c r="T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U180" s="17">
        <f t="shared" si="115"/>
        <v>0</v>
      </c>
      <c r="V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W180" s="17">
        <f t="shared" si="116"/>
        <v>0</v>
      </c>
      <c r="X180" s="17">
        <f>IF(
                        C180="INSUMO",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A180&amp;B180,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A180&amp;B180,AG:AG,
                                                    0)
                                            ),
                                            "Não encontrado")
                                    )</f>
        <v>0</v>
      </c>
      <c r="Y180" s="17">
        <f t="shared" si="117"/>
        <v>0</v>
      </c>
      <c r="Z180" s="17">
        <f>IF(
                            C180="INSUMO",
                            IFERROR(
                                INDEX(
                                    Insumos!F:F,
                                    MATCH(
                                        A180&amp;B180,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A180&amp;B180,AG:AG,
                                        0)
                                ),
                                "Não encontrado")
                        )</f>
        <v>1.43</v>
      </c>
      <c r="AA180" s="17">
        <f t="shared" si="118"/>
        <v>1.43</v>
      </c>
      <c r="AB180" s="40"/>
      <c r="AC180" s="40"/>
      <c r="AD180" s="56" t="s">
        <v>62</v>
      </c>
      <c r="AE180" s="67"/>
      <c r="AF180" s="67"/>
    </row>
    <row r="181" spans="1:33" ht="25.5" x14ac:dyDescent="0.2">
      <c r="A181" s="49" t="s">
        <v>165</v>
      </c>
      <c r="B181" s="50" t="s">
        <v>65</v>
      </c>
      <c r="C181" s="64" t="s">
        <v>53</v>
      </c>
      <c r="D181" s="52" t="s">
        <v>110</v>
      </c>
      <c r="E181" s="52" t="s">
        <v>166</v>
      </c>
      <c r="F181" s="13" t="s">
        <v>126</v>
      </c>
      <c r="G181" s="13">
        <v>1</v>
      </c>
      <c r="H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0.61</v>
      </c>
      <c r="I181" s="16">
        <f t="shared" si="109"/>
        <v>0.61</v>
      </c>
      <c r="J181" s="16">
        <f t="shared" si="110"/>
        <v>0</v>
      </c>
      <c r="K181" s="16">
        <f t="shared" si="110"/>
        <v>0</v>
      </c>
      <c r="L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M181" s="16">
        <f t="shared" si="111"/>
        <v>0</v>
      </c>
      <c r="N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O181" s="16">
        <f t="shared" si="112"/>
        <v>0</v>
      </c>
      <c r="P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Q181" s="16">
        <f t="shared" si="113"/>
        <v>0</v>
      </c>
      <c r="R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S181" s="16">
        <f t="shared" si="114"/>
        <v>0</v>
      </c>
      <c r="T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U181" s="16">
        <f t="shared" si="115"/>
        <v>0</v>
      </c>
      <c r="V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W181" s="16">
        <f t="shared" si="116"/>
        <v>0</v>
      </c>
      <c r="X181" s="16">
        <f>IF(
                        C181="INSUMO",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A181&amp;B181,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A181&amp;B181,AG:AG,
                                                    0)
                                            ),
                                            "Não encontrado")
                                    )</f>
        <v>0</v>
      </c>
      <c r="Y181" s="16">
        <f t="shared" si="117"/>
        <v>0</v>
      </c>
      <c r="Z181" s="16">
        <f>IF(
                            C181="INSUMO",
                            IFERROR(
                                INDEX(
                                    Insumos!F:F,
                                    MATCH(
                                        A181&amp;B181,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A181&amp;B181,AG:AG,
                                        0)
                                ),
                                "Não encontrado")
                        )</f>
        <v>0.61</v>
      </c>
      <c r="AA181" s="16">
        <f t="shared" si="118"/>
        <v>0.61</v>
      </c>
      <c r="AB181" s="39"/>
      <c r="AC181" s="39"/>
      <c r="AD181" s="52" t="s">
        <v>62</v>
      </c>
      <c r="AE181" s="65"/>
      <c r="AF181" s="65"/>
    </row>
    <row r="182" spans="1:33" ht="25.5" x14ac:dyDescent="0.2">
      <c r="A182" s="54" t="s">
        <v>167</v>
      </c>
      <c r="B182" s="55" t="s">
        <v>65</v>
      </c>
      <c r="C182" s="66" t="s">
        <v>53</v>
      </c>
      <c r="D182" s="56" t="s">
        <v>110</v>
      </c>
      <c r="E182" s="56" t="s">
        <v>168</v>
      </c>
      <c r="F182" s="14" t="s">
        <v>126</v>
      </c>
      <c r="G182" s="14">
        <v>1</v>
      </c>
      <c r="H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0.01</v>
      </c>
      <c r="I182" s="17">
        <f t="shared" si="109"/>
        <v>0.01</v>
      </c>
      <c r="J182" s="17">
        <f t="shared" si="110"/>
        <v>0</v>
      </c>
      <c r="K182" s="17">
        <f t="shared" si="110"/>
        <v>0</v>
      </c>
      <c r="L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M182" s="17">
        <f t="shared" si="111"/>
        <v>0</v>
      </c>
      <c r="N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O182" s="17">
        <f t="shared" si="112"/>
        <v>0</v>
      </c>
      <c r="P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Q182" s="17">
        <f t="shared" si="113"/>
        <v>0</v>
      </c>
      <c r="R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S182" s="17">
        <f t="shared" si="114"/>
        <v>0</v>
      </c>
      <c r="T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U182" s="17">
        <f t="shared" si="115"/>
        <v>0</v>
      </c>
      <c r="V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W182" s="17">
        <f t="shared" si="116"/>
        <v>0</v>
      </c>
      <c r="X182" s="17">
        <f>IF(
                        C182="INSUMO",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A182&amp;B182,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A182&amp;B182,AG:AG,
                                                    0)
                                            ),
                                            "Não encontrado")
                                    )</f>
        <v>0</v>
      </c>
      <c r="Y182" s="17">
        <f t="shared" si="117"/>
        <v>0</v>
      </c>
      <c r="Z182" s="17">
        <f>IF(
                            C182="INSUMO",
                            IFERROR(
                                INDEX(
                                    Insumos!F:F,
                                    MATCH(
                                        A182&amp;B182,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A182&amp;B182,AG:AG,
                                        0)
                                ),
                                "Não encontrado")
                        )</f>
        <v>0.01</v>
      </c>
      <c r="AA182" s="17">
        <f t="shared" si="118"/>
        <v>0.01</v>
      </c>
      <c r="AB182" s="40"/>
      <c r="AC182" s="40"/>
      <c r="AD182" s="56" t="s">
        <v>62</v>
      </c>
      <c r="AE182" s="67"/>
      <c r="AF182" s="67"/>
    </row>
    <row r="183" spans="1:33" x14ac:dyDescent="0.2">
      <c r="A183" s="49" t="s">
        <v>284</v>
      </c>
      <c r="B183" s="50" t="s">
        <v>65</v>
      </c>
      <c r="C183" s="64" t="s">
        <v>53</v>
      </c>
      <c r="D183" s="52" t="s">
        <v>110</v>
      </c>
      <c r="E183" s="52" t="s">
        <v>285</v>
      </c>
      <c r="F183" s="13" t="s">
        <v>126</v>
      </c>
      <c r="G183" s="13">
        <v>1</v>
      </c>
      <c r="H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I183" s="16">
        <f t="shared" si="109"/>
        <v>0</v>
      </c>
      <c r="J183" s="16">
        <f t="shared" si="110"/>
        <v>27.43</v>
      </c>
      <c r="K183" s="16">
        <f t="shared" si="110"/>
        <v>27.43</v>
      </c>
      <c r="L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27.43</v>
      </c>
      <c r="M183" s="16">
        <f t="shared" si="111"/>
        <v>27.43</v>
      </c>
      <c r="N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O183" s="16">
        <f t="shared" si="112"/>
        <v>0</v>
      </c>
      <c r="P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Q183" s="16">
        <f t="shared" si="113"/>
        <v>0</v>
      </c>
      <c r="R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S183" s="16">
        <f t="shared" si="114"/>
        <v>0</v>
      </c>
      <c r="T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U183" s="16">
        <f t="shared" si="115"/>
        <v>0</v>
      </c>
      <c r="V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W183" s="16">
        <f t="shared" si="116"/>
        <v>0</v>
      </c>
      <c r="X183" s="16">
        <f>IF(
                        C183="INSUMO",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A183&amp;B183,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A183&amp;B183,AG:AG,
                                                    0)
                                            ),
                                            "Não encontrado")
                                    )</f>
        <v>0</v>
      </c>
      <c r="Y183" s="16">
        <f t="shared" si="117"/>
        <v>0</v>
      </c>
      <c r="Z183" s="16">
        <f>IF(
                            C183="INSUMO",
                            IFERROR(
                                INDEX(
                                    Insumos!F:F,
                                    MATCH(
                                        A183&amp;B183,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A183&amp;B183,AG:AG,
                                        0)
                                ),
                                "Não encontrado")
                        )</f>
        <v>27.43</v>
      </c>
      <c r="AA183" s="16">
        <f t="shared" si="118"/>
        <v>27.43</v>
      </c>
      <c r="AB183" s="39"/>
      <c r="AC183" s="39"/>
      <c r="AD183" s="52" t="s">
        <v>62</v>
      </c>
      <c r="AE183" s="65"/>
      <c r="AF183" s="65"/>
    </row>
    <row r="184" spans="1:33" ht="25.5" x14ac:dyDescent="0.2">
      <c r="A184" s="58" t="s">
        <v>255</v>
      </c>
      <c r="B184" s="59" t="s">
        <v>65</v>
      </c>
      <c r="C184" s="60" t="s">
        <v>62</v>
      </c>
      <c r="D184" s="61" t="s">
        <v>110</v>
      </c>
      <c r="E184" s="61" t="s">
        <v>256</v>
      </c>
      <c r="F184" s="62" t="s">
        <v>126</v>
      </c>
      <c r="G184" s="18"/>
      <c r="H184" s="19"/>
      <c r="I184" s="19">
        <f>SUM(I185:I192)</f>
        <v>3.9999999999999996</v>
      </c>
      <c r="J184" s="19"/>
      <c r="K184" s="19">
        <f>SUM(K185:K192)</f>
        <v>28.545658799999998</v>
      </c>
      <c r="L184" s="19"/>
      <c r="M184" s="19">
        <f>SUM(M185:M192)</f>
        <v>28.545658799999998</v>
      </c>
      <c r="N184" s="19"/>
      <c r="O184" s="19">
        <f>SUM(O185:O192)</f>
        <v>0</v>
      </c>
      <c r="P184" s="19"/>
      <c r="Q184" s="19">
        <f>SUM(Q185:Q192)</f>
        <v>0</v>
      </c>
      <c r="R184" s="19"/>
      <c r="S184" s="19">
        <f>SUM(S185:S192)</f>
        <v>0</v>
      </c>
      <c r="T184" s="19"/>
      <c r="U184" s="19">
        <f>SUM(U185:U192)</f>
        <v>0</v>
      </c>
      <c r="V184" s="19"/>
      <c r="W184" s="19">
        <f>SUM(W185:W192)</f>
        <v>0</v>
      </c>
      <c r="X184" s="19"/>
      <c r="Y184" s="19">
        <f>SUM(Y185:Y192)</f>
        <v>0</v>
      </c>
      <c r="Z184" s="19"/>
      <c r="AA184" s="19">
        <f>SUM(AA185:AA192)</f>
        <v>32.545658799999998</v>
      </c>
      <c r="AB184" s="38" t="s">
        <v>62</v>
      </c>
      <c r="AC184" s="38"/>
      <c r="AD184" s="61" t="s">
        <v>62</v>
      </c>
      <c r="AE184" s="63" t="s">
        <v>62</v>
      </c>
      <c r="AF184" s="63" t="s">
        <v>201</v>
      </c>
      <c r="AG184" t="str">
        <f>A184&amp;B184&amp;C184</f>
        <v>88323SINAPI</v>
      </c>
    </row>
    <row r="185" spans="1:33" ht="25.5" x14ac:dyDescent="0.2">
      <c r="A185" s="54" t="s">
        <v>286</v>
      </c>
      <c r="B185" s="55" t="s">
        <v>65</v>
      </c>
      <c r="C185" s="66" t="s">
        <v>45</v>
      </c>
      <c r="D185" s="56" t="s">
        <v>110</v>
      </c>
      <c r="E185" s="56" t="s">
        <v>287</v>
      </c>
      <c r="F185" s="14" t="s">
        <v>126</v>
      </c>
      <c r="G185" s="14">
        <v>1</v>
      </c>
      <c r="H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I185" s="17">
        <f t="shared" ref="I185:I192" si="119">H185*G185/1</f>
        <v>0</v>
      </c>
      <c r="J185" s="17">
        <f t="shared" ref="J185:K192" si="120">T185 + N185 + L185 + X185 + R185 + P185 + V185</f>
        <v>0.32565879999999997</v>
      </c>
      <c r="K185" s="17">
        <f t="shared" si="120"/>
        <v>0.32565879999999997</v>
      </c>
      <c r="L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0.32565879999999997</v>
      </c>
      <c r="M185" s="17">
        <f t="shared" ref="M185:M192" si="121">L185*G185/1</f>
        <v>0.32565879999999997</v>
      </c>
      <c r="N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O185" s="17">
        <f t="shared" ref="O185:O192" si="122">N185*G185/1</f>
        <v>0</v>
      </c>
      <c r="P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Q185" s="17">
        <f t="shared" ref="Q185:Q192" si="123">P185*G185/1</f>
        <v>0</v>
      </c>
      <c r="R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S185" s="17">
        <f t="shared" ref="S185:S192" si="124">R185*G185/1</f>
        <v>0</v>
      </c>
      <c r="T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U185" s="17">
        <f t="shared" ref="U185:U192" si="125">T185*G185/1</f>
        <v>0</v>
      </c>
      <c r="V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W185" s="17">
        <f t="shared" ref="W185:W192" si="126">V185*G185/1</f>
        <v>0</v>
      </c>
      <c r="X185" s="17">
        <f>IF(
                        C185="INSUMO",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A185&amp;B185,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A185&amp;B185,AG:AG,
                                                    0)
                                            ),
                                            "Não encontrado")
                                    )</f>
        <v>0</v>
      </c>
      <c r="Y185" s="17">
        <f t="shared" ref="Y185:Y192" si="127">X185*G185/1</f>
        <v>0</v>
      </c>
      <c r="Z185" s="17">
        <f>IF(
                            C185="INSUMO",
                            IFERROR(
                                INDEX(
                                    Insumos!F:F,
                                    MATCH(
                                        A185&amp;B185,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A185&amp;B185,AG:AG,
                                        0)
                                ),
                                "Não encontrado")
                        )</f>
        <v>0.32565879999999997</v>
      </c>
      <c r="AA185" s="17">
        <f t="shared" ref="AA185:AA192" si="128">G185*Z185</f>
        <v>0.32565879999999997</v>
      </c>
      <c r="AB185" s="40"/>
      <c r="AC185" s="40"/>
      <c r="AD185" s="56" t="s">
        <v>62</v>
      </c>
      <c r="AE185" s="67"/>
      <c r="AF185" s="67"/>
    </row>
    <row r="186" spans="1:33" ht="25.5" x14ac:dyDescent="0.2">
      <c r="A186" s="49" t="s">
        <v>225</v>
      </c>
      <c r="B186" s="50" t="s">
        <v>65</v>
      </c>
      <c r="C186" s="64" t="s">
        <v>53</v>
      </c>
      <c r="D186" s="52" t="s">
        <v>110</v>
      </c>
      <c r="E186" s="52" t="s">
        <v>226</v>
      </c>
      <c r="F186" s="13" t="s">
        <v>126</v>
      </c>
      <c r="G186" s="13">
        <v>1</v>
      </c>
      <c r="H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1.43</v>
      </c>
      <c r="I186" s="16">
        <f t="shared" si="119"/>
        <v>1.43</v>
      </c>
      <c r="J186" s="16">
        <f t="shared" si="120"/>
        <v>0</v>
      </c>
      <c r="K186" s="16">
        <f t="shared" si="120"/>
        <v>0</v>
      </c>
      <c r="L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M186" s="16">
        <f t="shared" si="121"/>
        <v>0</v>
      </c>
      <c r="N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O186" s="16">
        <f t="shared" si="122"/>
        <v>0</v>
      </c>
      <c r="P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Q186" s="16">
        <f t="shared" si="123"/>
        <v>0</v>
      </c>
      <c r="R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S186" s="16">
        <f t="shared" si="124"/>
        <v>0</v>
      </c>
      <c r="T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U186" s="16">
        <f t="shared" si="125"/>
        <v>0</v>
      </c>
      <c r="V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W186" s="16">
        <f t="shared" si="126"/>
        <v>0</v>
      </c>
      <c r="X186" s="16">
        <f>IF(
                        C186="INSUMO",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A186&amp;B186,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A186&amp;B186,AG:AG,
                                                    0)
                                            ),
                                            "Não encontrado")
                                    )</f>
        <v>0</v>
      </c>
      <c r="Y186" s="16">
        <f t="shared" si="127"/>
        <v>0</v>
      </c>
      <c r="Z186" s="16">
        <f>IF(
                            C186="INSUMO",
                            IFERROR(
                                INDEX(
                                    Insumos!F:F,
                                    MATCH(
                                        A186&amp;B186,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A186&amp;B186,AG:AG,
                                        0)
                                ),
                                "Não encontrado")
                        )</f>
        <v>1.43</v>
      </c>
      <c r="AA186" s="16">
        <f t="shared" si="128"/>
        <v>1.43</v>
      </c>
      <c r="AB186" s="39"/>
      <c r="AC186" s="39"/>
      <c r="AD186" s="52" t="s">
        <v>62</v>
      </c>
      <c r="AE186" s="65"/>
      <c r="AF186" s="65"/>
    </row>
    <row r="187" spans="1:33" ht="25.5" x14ac:dyDescent="0.2">
      <c r="A187" s="54" t="s">
        <v>227</v>
      </c>
      <c r="B187" s="55" t="s">
        <v>65</v>
      </c>
      <c r="C187" s="66" t="s">
        <v>53</v>
      </c>
      <c r="D187" s="56" t="s">
        <v>110</v>
      </c>
      <c r="E187" s="56" t="s">
        <v>228</v>
      </c>
      <c r="F187" s="14" t="s">
        <v>126</v>
      </c>
      <c r="G187" s="14">
        <v>1</v>
      </c>
      <c r="H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0.44</v>
      </c>
      <c r="I187" s="17">
        <f t="shared" si="119"/>
        <v>0.44</v>
      </c>
      <c r="J187" s="17">
        <f t="shared" si="120"/>
        <v>0</v>
      </c>
      <c r="K187" s="17">
        <f t="shared" si="120"/>
        <v>0</v>
      </c>
      <c r="L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M187" s="17">
        <f t="shared" si="121"/>
        <v>0</v>
      </c>
      <c r="N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O187" s="17">
        <f t="shared" si="122"/>
        <v>0</v>
      </c>
      <c r="P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Q187" s="17">
        <f t="shared" si="123"/>
        <v>0</v>
      </c>
      <c r="R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S187" s="17">
        <f t="shared" si="124"/>
        <v>0</v>
      </c>
      <c r="T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U187" s="17">
        <f t="shared" si="125"/>
        <v>0</v>
      </c>
      <c r="V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W187" s="17">
        <f t="shared" si="126"/>
        <v>0</v>
      </c>
      <c r="X187" s="17">
        <f>IF(
                        C187="INSUMO",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A187&amp;B187,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A187&amp;B187,AG:AG,
                                                    0)
                                            ),
                                            "Não encontrado")
                                    )</f>
        <v>0</v>
      </c>
      <c r="Y187" s="17">
        <f t="shared" si="127"/>
        <v>0</v>
      </c>
      <c r="Z187" s="17">
        <f>IF(
                            C187="INSUMO",
                            IFERROR(
                                INDEX(
                                    Insumos!F:F,
                                    MATCH(
                                        A187&amp;B187,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A187&amp;B187,AG:AG,
                                        0)
                                ),
                                "Não encontrado")
                        )</f>
        <v>0.44</v>
      </c>
      <c r="AA187" s="17">
        <f t="shared" si="128"/>
        <v>0.44</v>
      </c>
      <c r="AB187" s="40"/>
      <c r="AC187" s="40"/>
      <c r="AD187" s="56" t="s">
        <v>62</v>
      </c>
      <c r="AE187" s="67"/>
      <c r="AF187" s="67"/>
    </row>
    <row r="188" spans="1:33" x14ac:dyDescent="0.2">
      <c r="A188" s="49" t="s">
        <v>163</v>
      </c>
      <c r="B188" s="50" t="s">
        <v>65</v>
      </c>
      <c r="C188" s="64" t="s">
        <v>53</v>
      </c>
      <c r="D188" s="52" t="s">
        <v>110</v>
      </c>
      <c r="E188" s="52" t="s">
        <v>164</v>
      </c>
      <c r="F188" s="13" t="s">
        <v>126</v>
      </c>
      <c r="G188" s="13">
        <v>1</v>
      </c>
      <c r="H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0.08</v>
      </c>
      <c r="I188" s="16">
        <f t="shared" si="119"/>
        <v>0.08</v>
      </c>
      <c r="J188" s="16">
        <f t="shared" si="120"/>
        <v>0</v>
      </c>
      <c r="K188" s="16">
        <f t="shared" si="120"/>
        <v>0</v>
      </c>
      <c r="L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M188" s="16">
        <f t="shared" si="121"/>
        <v>0</v>
      </c>
      <c r="N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O188" s="16">
        <f t="shared" si="122"/>
        <v>0</v>
      </c>
      <c r="P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Q188" s="16">
        <f t="shared" si="123"/>
        <v>0</v>
      </c>
      <c r="R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S188" s="16">
        <f t="shared" si="124"/>
        <v>0</v>
      </c>
      <c r="T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U188" s="16">
        <f t="shared" si="125"/>
        <v>0</v>
      </c>
      <c r="V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W188" s="16">
        <f t="shared" si="126"/>
        <v>0</v>
      </c>
      <c r="X188" s="16">
        <f>IF(
                        C188="INSUMO",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A188&amp;B188,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A188&amp;B188,AG:AG,
                                                    0)
                                            ),
                                            "Não encontrado")
                                    )</f>
        <v>0</v>
      </c>
      <c r="Y188" s="16">
        <f t="shared" si="127"/>
        <v>0</v>
      </c>
      <c r="Z188" s="16">
        <f>IF(
                            C188="INSUMO",
                            IFERROR(
                                INDEX(
                                    Insumos!F:F,
                                    MATCH(
                                        A188&amp;B188,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A188&amp;B188,AG:AG,
                                        0)
                                ),
                                "Não encontrado")
                        )</f>
        <v>0.08</v>
      </c>
      <c r="AA188" s="16">
        <f t="shared" si="128"/>
        <v>0.08</v>
      </c>
      <c r="AB188" s="39"/>
      <c r="AC188" s="39"/>
      <c r="AD188" s="52" t="s">
        <v>62</v>
      </c>
      <c r="AE188" s="65"/>
      <c r="AF188" s="65"/>
    </row>
    <row r="189" spans="1:33" x14ac:dyDescent="0.2">
      <c r="A189" s="54" t="s">
        <v>159</v>
      </c>
      <c r="B189" s="55" t="s">
        <v>65</v>
      </c>
      <c r="C189" s="66" t="s">
        <v>53</v>
      </c>
      <c r="D189" s="56" t="s">
        <v>110</v>
      </c>
      <c r="E189" s="56" t="s">
        <v>160</v>
      </c>
      <c r="F189" s="14" t="s">
        <v>126</v>
      </c>
      <c r="G189" s="14">
        <v>1</v>
      </c>
      <c r="H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1.43</v>
      </c>
      <c r="I189" s="17">
        <f t="shared" si="119"/>
        <v>1.43</v>
      </c>
      <c r="J189" s="17">
        <f t="shared" si="120"/>
        <v>0</v>
      </c>
      <c r="K189" s="17">
        <f t="shared" si="120"/>
        <v>0</v>
      </c>
      <c r="L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M189" s="17">
        <f t="shared" si="121"/>
        <v>0</v>
      </c>
      <c r="N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O189" s="17">
        <f t="shared" si="122"/>
        <v>0</v>
      </c>
      <c r="P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Q189" s="17">
        <f t="shared" si="123"/>
        <v>0</v>
      </c>
      <c r="R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S189" s="17">
        <f t="shared" si="124"/>
        <v>0</v>
      </c>
      <c r="T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U189" s="17">
        <f t="shared" si="125"/>
        <v>0</v>
      </c>
      <c r="V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W189" s="17">
        <f t="shared" si="126"/>
        <v>0</v>
      </c>
      <c r="X189" s="17">
        <f>IF(
                        C189="INSUMO",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A189&amp;B189,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A189&amp;B189,AG:AG,
                                                    0)
                                            ),
                                            "Não encontrado")
                                    )</f>
        <v>0</v>
      </c>
      <c r="Y189" s="17">
        <f t="shared" si="127"/>
        <v>0</v>
      </c>
      <c r="Z189" s="17">
        <f>IF(
                            C189="INSUMO",
                            IFERROR(
                                INDEX(
                                    Insumos!F:F,
                                    MATCH(
                                        A189&amp;B189,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A189&amp;B189,AG:AG,
                                        0)
                                ),
                                "Não encontrado")
                        )</f>
        <v>1.43</v>
      </c>
      <c r="AA189" s="17">
        <f t="shared" si="128"/>
        <v>1.43</v>
      </c>
      <c r="AB189" s="40"/>
      <c r="AC189" s="40"/>
      <c r="AD189" s="56" t="s">
        <v>62</v>
      </c>
      <c r="AE189" s="67"/>
      <c r="AF189" s="67"/>
    </row>
    <row r="190" spans="1:33" ht="25.5" x14ac:dyDescent="0.2">
      <c r="A190" s="49" t="s">
        <v>165</v>
      </c>
      <c r="B190" s="50" t="s">
        <v>65</v>
      </c>
      <c r="C190" s="64" t="s">
        <v>53</v>
      </c>
      <c r="D190" s="52" t="s">
        <v>110</v>
      </c>
      <c r="E190" s="52" t="s">
        <v>166</v>
      </c>
      <c r="F190" s="13" t="s">
        <v>126</v>
      </c>
      <c r="G190" s="13">
        <v>1</v>
      </c>
      <c r="H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0.61</v>
      </c>
      <c r="I190" s="16">
        <f t="shared" si="119"/>
        <v>0.61</v>
      </c>
      <c r="J190" s="16">
        <f t="shared" si="120"/>
        <v>0</v>
      </c>
      <c r="K190" s="16">
        <f t="shared" si="120"/>
        <v>0</v>
      </c>
      <c r="L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M190" s="16">
        <f t="shared" si="121"/>
        <v>0</v>
      </c>
      <c r="N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O190" s="16">
        <f t="shared" si="122"/>
        <v>0</v>
      </c>
      <c r="P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Q190" s="16">
        <f t="shared" si="123"/>
        <v>0</v>
      </c>
      <c r="R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S190" s="16">
        <f t="shared" si="124"/>
        <v>0</v>
      </c>
      <c r="T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U190" s="16">
        <f t="shared" si="125"/>
        <v>0</v>
      </c>
      <c r="V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W190" s="16">
        <f t="shared" si="126"/>
        <v>0</v>
      </c>
      <c r="X190" s="16">
        <f>IF(
                        C190="INSUMO",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A190&amp;B190,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A190&amp;B190,AG:AG,
                                                    0)
                                            ),
                                            "Não encontrado")
                                    )</f>
        <v>0</v>
      </c>
      <c r="Y190" s="16">
        <f t="shared" si="127"/>
        <v>0</v>
      </c>
      <c r="Z190" s="16">
        <f>IF(
                            C190="INSUMO",
                            IFERROR(
                                INDEX(
                                    Insumos!F:F,
                                    MATCH(
                                        A190&amp;B190,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A190&amp;B190,AG:AG,
                                        0)
                                ),
                                "Não encontrado")
                        )</f>
        <v>0.61</v>
      </c>
      <c r="AA190" s="16">
        <f t="shared" si="128"/>
        <v>0.61</v>
      </c>
      <c r="AB190" s="39"/>
      <c r="AC190" s="39"/>
      <c r="AD190" s="52" t="s">
        <v>62</v>
      </c>
      <c r="AE190" s="65"/>
      <c r="AF190" s="65"/>
    </row>
    <row r="191" spans="1:33" ht="25.5" x14ac:dyDescent="0.2">
      <c r="A191" s="54" t="s">
        <v>167</v>
      </c>
      <c r="B191" s="55" t="s">
        <v>65</v>
      </c>
      <c r="C191" s="66" t="s">
        <v>53</v>
      </c>
      <c r="D191" s="56" t="s">
        <v>110</v>
      </c>
      <c r="E191" s="56" t="s">
        <v>168</v>
      </c>
      <c r="F191" s="14" t="s">
        <v>126</v>
      </c>
      <c r="G191" s="14">
        <v>1</v>
      </c>
      <c r="H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0.01</v>
      </c>
      <c r="I191" s="17">
        <f t="shared" si="119"/>
        <v>0.01</v>
      </c>
      <c r="J191" s="17">
        <f t="shared" si="120"/>
        <v>0</v>
      </c>
      <c r="K191" s="17">
        <f t="shared" si="120"/>
        <v>0</v>
      </c>
      <c r="L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M191" s="17">
        <f t="shared" si="121"/>
        <v>0</v>
      </c>
      <c r="N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O191" s="17">
        <f t="shared" si="122"/>
        <v>0</v>
      </c>
      <c r="P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Q191" s="17">
        <f t="shared" si="123"/>
        <v>0</v>
      </c>
      <c r="R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S191" s="17">
        <f t="shared" si="124"/>
        <v>0</v>
      </c>
      <c r="T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U191" s="17">
        <f t="shared" si="125"/>
        <v>0</v>
      </c>
      <c r="V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W191" s="17">
        <f t="shared" si="126"/>
        <v>0</v>
      </c>
      <c r="X191" s="17">
        <f>IF(
                        C191="INSUMO",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A191&amp;B191,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A191&amp;B191,AG:AG,
                                                    0)
                                            ),
                                            "Não encontrado")
                                    )</f>
        <v>0</v>
      </c>
      <c r="Y191" s="17">
        <f t="shared" si="127"/>
        <v>0</v>
      </c>
      <c r="Z191" s="17">
        <f>IF(
                            C191="INSUMO",
                            IFERROR(
                                INDEX(
                                    Insumos!F:F,
                                    MATCH(
                                        A191&amp;B191,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A191&amp;B191,AG:AG,
                                        0)
                                ),
                                "Não encontrado")
                        )</f>
        <v>0.01</v>
      </c>
      <c r="AA191" s="17">
        <f t="shared" si="128"/>
        <v>0.01</v>
      </c>
      <c r="AB191" s="40"/>
      <c r="AC191" s="40"/>
      <c r="AD191" s="56" t="s">
        <v>62</v>
      </c>
      <c r="AE191" s="67"/>
      <c r="AF191" s="67"/>
    </row>
    <row r="192" spans="1:33" x14ac:dyDescent="0.2">
      <c r="A192" s="49" t="s">
        <v>288</v>
      </c>
      <c r="B192" s="50" t="s">
        <v>65</v>
      </c>
      <c r="C192" s="64" t="s">
        <v>53</v>
      </c>
      <c r="D192" s="52" t="s">
        <v>110</v>
      </c>
      <c r="E192" s="52" t="s">
        <v>289</v>
      </c>
      <c r="F192" s="13" t="s">
        <v>126</v>
      </c>
      <c r="G192" s="13">
        <v>1</v>
      </c>
      <c r="H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I192" s="16">
        <f t="shared" si="119"/>
        <v>0</v>
      </c>
      <c r="J192" s="16">
        <f t="shared" si="120"/>
        <v>28.22</v>
      </c>
      <c r="K192" s="16">
        <f t="shared" si="120"/>
        <v>28.22</v>
      </c>
      <c r="L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28.22</v>
      </c>
      <c r="M192" s="16">
        <f t="shared" si="121"/>
        <v>28.22</v>
      </c>
      <c r="N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O192" s="16">
        <f t="shared" si="122"/>
        <v>0</v>
      </c>
      <c r="P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Q192" s="16">
        <f t="shared" si="123"/>
        <v>0</v>
      </c>
      <c r="R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S192" s="16">
        <f t="shared" si="124"/>
        <v>0</v>
      </c>
      <c r="T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U192" s="16">
        <f t="shared" si="125"/>
        <v>0</v>
      </c>
      <c r="V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W192" s="16">
        <f t="shared" si="126"/>
        <v>0</v>
      </c>
      <c r="X192" s="16">
        <f>IF(
                        C192="INSUMO",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A192&amp;B192,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A192&amp;B192,AG:AG,
                                                    0)
                                            ),
                                            "Não encontrado")
                                    )</f>
        <v>0</v>
      </c>
      <c r="Y192" s="16">
        <f t="shared" si="127"/>
        <v>0</v>
      </c>
      <c r="Z192" s="16">
        <f>IF(
                            C192="INSUMO",
                            IFERROR(
                                INDEX(
                                    Insumos!F:F,
                                    MATCH(
                                        A192&amp;B192,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A192&amp;B192,AG:AG,
                                        0)
                                ),
                                "Não encontrado")
                        )</f>
        <v>28.22</v>
      </c>
      <c r="AA192" s="16">
        <f t="shared" si="128"/>
        <v>28.22</v>
      </c>
      <c r="AB192" s="39"/>
      <c r="AC192" s="39"/>
      <c r="AD192" s="52" t="s">
        <v>62</v>
      </c>
      <c r="AE192" s="65"/>
      <c r="AF192" s="65"/>
    </row>
    <row r="193" spans="1:33" ht="25.5" x14ac:dyDescent="0.2">
      <c r="A193" s="58" t="s">
        <v>257</v>
      </c>
      <c r="B193" s="59" t="s">
        <v>65</v>
      </c>
      <c r="C193" s="60" t="s">
        <v>62</v>
      </c>
      <c r="D193" s="61" t="s">
        <v>110</v>
      </c>
      <c r="E193" s="61" t="s">
        <v>258</v>
      </c>
      <c r="F193" s="62" t="s">
        <v>126</v>
      </c>
      <c r="G193" s="18"/>
      <c r="H193" s="19"/>
      <c r="I193" s="19">
        <f>SUM(I194:I194)</f>
        <v>0</v>
      </c>
      <c r="J193" s="19"/>
      <c r="K193" s="19">
        <f>SUM(K194:K194)</f>
        <v>0.3165422</v>
      </c>
      <c r="L193" s="19"/>
      <c r="M193" s="19">
        <f>SUM(M194:M194)</f>
        <v>0.3165422</v>
      </c>
      <c r="N193" s="19"/>
      <c r="O193" s="19">
        <f>SUM(O194:O194)</f>
        <v>0</v>
      </c>
      <c r="P193" s="19"/>
      <c r="Q193" s="19">
        <f>SUM(Q194:Q194)</f>
        <v>0</v>
      </c>
      <c r="R193" s="19"/>
      <c r="S193" s="19">
        <f>SUM(S194:S194)</f>
        <v>0</v>
      </c>
      <c r="T193" s="19"/>
      <c r="U193" s="19">
        <f>SUM(U194:U194)</f>
        <v>0</v>
      </c>
      <c r="V193" s="19"/>
      <c r="W193" s="19">
        <f>SUM(W194:W194)</f>
        <v>0</v>
      </c>
      <c r="X193" s="19"/>
      <c r="Y193" s="19">
        <f>SUM(Y194:Y194)</f>
        <v>0</v>
      </c>
      <c r="Z193" s="19"/>
      <c r="AA193" s="19">
        <f>SUM(AA194:AA194)</f>
        <v>0.3165422</v>
      </c>
      <c r="AB193" s="38" t="s">
        <v>62</v>
      </c>
      <c r="AC193" s="38"/>
      <c r="AD193" s="61" t="s">
        <v>62</v>
      </c>
      <c r="AE193" s="63" t="s">
        <v>62</v>
      </c>
      <c r="AF193" s="63" t="s">
        <v>201</v>
      </c>
      <c r="AG193" t="str">
        <f>A193&amp;B193&amp;C193</f>
        <v>95377SINAPI</v>
      </c>
    </row>
    <row r="194" spans="1:33" x14ac:dyDescent="0.2">
      <c r="A194" s="54" t="s">
        <v>259</v>
      </c>
      <c r="B194" s="55" t="s">
        <v>65</v>
      </c>
      <c r="C194" s="66" t="s">
        <v>53</v>
      </c>
      <c r="D194" s="56" t="s">
        <v>110</v>
      </c>
      <c r="E194" s="56" t="s">
        <v>260</v>
      </c>
      <c r="F194" s="14" t="s">
        <v>126</v>
      </c>
      <c r="G194" s="14">
        <v>1.154E-2</v>
      </c>
      <c r="H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I194" s="17">
        <f>H194*G194/1</f>
        <v>0</v>
      </c>
      <c r="J194" s="17">
        <f>T194 + N194 + L194 + X194 + R194 + P194 + V194</f>
        <v>27.43</v>
      </c>
      <c r="K194" s="17">
        <f>U194 + O194 + M194 + Y194 + S194 + Q194 + W194</f>
        <v>0.3165422</v>
      </c>
      <c r="L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27.43</v>
      </c>
      <c r="M194" s="17">
        <f>L194*G194/1</f>
        <v>0.3165422</v>
      </c>
      <c r="N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O194" s="17">
        <f>N194*G194/1</f>
        <v>0</v>
      </c>
      <c r="P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Q194" s="17">
        <f>P194*G194/1</f>
        <v>0</v>
      </c>
      <c r="R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S194" s="17">
        <f>R194*G194/1</f>
        <v>0</v>
      </c>
      <c r="T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U194" s="17">
        <f>T194*G194/1</f>
        <v>0</v>
      </c>
      <c r="V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W194" s="17">
        <f>V194*G194/1</f>
        <v>0</v>
      </c>
      <c r="X194" s="17">
        <f>IF(
                        C194="INSUMO",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A194&amp;B194,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A194&amp;B194,AG:AG,
                                                    0)
                                            ),
                                            "Não encontrado")
                                    )</f>
        <v>0</v>
      </c>
      <c r="Y194" s="17">
        <f>X194*G194/1</f>
        <v>0</v>
      </c>
      <c r="Z194" s="17">
        <f>IF(
                            C194="INSUMO",
                            IFERROR(
                                INDEX(
                                    Insumos!F:F,
                                    MATCH(
                                        A194&amp;B194,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A194&amp;B194,AG:AG,
                                        0)
                                ),
                                "Não encontrado")
                        )</f>
        <v>27.43</v>
      </c>
      <c r="AA194" s="17">
        <f>G194*Z194</f>
        <v>0.3165422</v>
      </c>
      <c r="AB194" s="40"/>
      <c r="AC194" s="40"/>
      <c r="AD194" s="56" t="s">
        <v>62</v>
      </c>
      <c r="AE194" s="67"/>
      <c r="AF194" s="67"/>
    </row>
    <row r="195" spans="1:33" ht="63.75" x14ac:dyDescent="0.2">
      <c r="A195" s="58" t="s">
        <v>262</v>
      </c>
      <c r="B195" s="59" t="s">
        <v>65</v>
      </c>
      <c r="C195" s="60" t="s">
        <v>62</v>
      </c>
      <c r="D195" s="61" t="s">
        <v>110</v>
      </c>
      <c r="E195" s="61" t="s">
        <v>263</v>
      </c>
      <c r="F195" s="62" t="s">
        <v>126</v>
      </c>
      <c r="G195" s="18"/>
      <c r="H195" s="19"/>
      <c r="I195" s="19">
        <f>SUM(I196:I196)</f>
        <v>0</v>
      </c>
      <c r="J195" s="19"/>
      <c r="K195" s="19">
        <f>SUM(K196:K196)</f>
        <v>12.685080000000001</v>
      </c>
      <c r="L195" s="19"/>
      <c r="M195" s="19">
        <f>SUM(M196:M196)</f>
        <v>0</v>
      </c>
      <c r="N195" s="19"/>
      <c r="O195" s="19">
        <f>SUM(O196:O196)</f>
        <v>12.685080000000001</v>
      </c>
      <c r="P195" s="19"/>
      <c r="Q195" s="19">
        <f>SUM(Q196:Q196)</f>
        <v>0</v>
      </c>
      <c r="R195" s="19"/>
      <c r="S195" s="19">
        <f>SUM(S196:S196)</f>
        <v>0</v>
      </c>
      <c r="T195" s="19"/>
      <c r="U195" s="19">
        <f>SUM(U196:U196)</f>
        <v>0</v>
      </c>
      <c r="V195" s="19"/>
      <c r="W195" s="19">
        <f>SUM(W196:W196)</f>
        <v>0</v>
      </c>
      <c r="X195" s="19"/>
      <c r="Y195" s="19">
        <f>SUM(Y196:Y196)</f>
        <v>0</v>
      </c>
      <c r="Z195" s="19"/>
      <c r="AA195" s="19">
        <f>SUM(AA196:AA196)</f>
        <v>12.685080000000001</v>
      </c>
      <c r="AB195" s="38" t="s">
        <v>62</v>
      </c>
      <c r="AC195" s="38"/>
      <c r="AD195" s="61" t="s">
        <v>62</v>
      </c>
      <c r="AE195" s="63" t="s">
        <v>62</v>
      </c>
      <c r="AF195" s="63" t="s">
        <v>290</v>
      </c>
      <c r="AG195" t="str">
        <f>A195&amp;B195&amp;C195</f>
        <v>89129SINAPI</v>
      </c>
    </row>
    <row r="196" spans="1:33" ht="38.25" x14ac:dyDescent="0.2">
      <c r="A196" s="54" t="s">
        <v>291</v>
      </c>
      <c r="B196" s="55" t="s">
        <v>65</v>
      </c>
      <c r="C196" s="66" t="s">
        <v>53</v>
      </c>
      <c r="D196" s="56" t="s">
        <v>110</v>
      </c>
      <c r="E196" s="56" t="s">
        <v>292</v>
      </c>
      <c r="F196" s="14" t="s">
        <v>56</v>
      </c>
      <c r="G196" s="14">
        <v>1.4800000000000001E-5</v>
      </c>
      <c r="H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I196" s="17">
        <f>H196*G196/1</f>
        <v>0</v>
      </c>
      <c r="J196" s="17">
        <f>T196 + N196 + L196 + X196 + R196 + P196 + V196</f>
        <v>857100</v>
      </c>
      <c r="K196" s="17">
        <f>U196 + O196 + M196 + Y196 + S196 + Q196 + W196</f>
        <v>12.685080000000001</v>
      </c>
      <c r="L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M196" s="17">
        <f>L196*G196/1</f>
        <v>0</v>
      </c>
      <c r="N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857100</v>
      </c>
      <c r="O196" s="17">
        <f>N196*G196/1</f>
        <v>12.685080000000001</v>
      </c>
      <c r="P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Q196" s="17">
        <f>P196*G196/1</f>
        <v>0</v>
      </c>
      <c r="R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S196" s="17">
        <f>R196*G196/1</f>
        <v>0</v>
      </c>
      <c r="T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U196" s="17">
        <f>T196*G196/1</f>
        <v>0</v>
      </c>
      <c r="V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W196" s="17">
        <f>V196*G196/1</f>
        <v>0</v>
      </c>
      <c r="X196" s="17">
        <f>IF(
                        C196="INSUMO",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A196&amp;B196,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A196&amp;B196,AG:AG,
                                                    0)
                                            ),
                                            "Não encontrado")
                                    )</f>
        <v>0</v>
      </c>
      <c r="Y196" s="17">
        <f>X196*G196/1</f>
        <v>0</v>
      </c>
      <c r="Z196" s="17">
        <f>IF(
                            C196="INSUMO",
                            IFERROR(
                                INDEX(
                                    Insumos!F:F,
                                    MATCH(
                                        A196&amp;B196,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A196&amp;B196,AG:AG,
                                        0)
                                ),
                                "Não encontrado")
                        )</f>
        <v>857100</v>
      </c>
      <c r="AA196" s="17">
        <f>G196*Z196</f>
        <v>12.685080000000001</v>
      </c>
      <c r="AB196" s="40"/>
      <c r="AC196" s="40"/>
      <c r="AD196" s="56" t="s">
        <v>62</v>
      </c>
      <c r="AE196" s="67"/>
      <c r="AF196" s="67"/>
    </row>
    <row r="197" spans="1:33" ht="63.75" x14ac:dyDescent="0.2">
      <c r="A197" s="58" t="s">
        <v>264</v>
      </c>
      <c r="B197" s="59" t="s">
        <v>65</v>
      </c>
      <c r="C197" s="60" t="s">
        <v>62</v>
      </c>
      <c r="D197" s="61" t="s">
        <v>110</v>
      </c>
      <c r="E197" s="61" t="s">
        <v>265</v>
      </c>
      <c r="F197" s="62" t="s">
        <v>126</v>
      </c>
      <c r="G197" s="18"/>
      <c r="H197" s="19"/>
      <c r="I197" s="19">
        <f>SUM(I198:I198)</f>
        <v>0</v>
      </c>
      <c r="J197" s="19"/>
      <c r="K197" s="19">
        <f>SUM(K198:K198)</f>
        <v>47.997599999999998</v>
      </c>
      <c r="L197" s="19"/>
      <c r="M197" s="19">
        <f>SUM(M198:M198)</f>
        <v>0</v>
      </c>
      <c r="N197" s="19"/>
      <c r="O197" s="19">
        <f>SUM(O198:O198)</f>
        <v>47.997599999999998</v>
      </c>
      <c r="P197" s="19"/>
      <c r="Q197" s="19">
        <f>SUM(Q198:Q198)</f>
        <v>0</v>
      </c>
      <c r="R197" s="19"/>
      <c r="S197" s="19">
        <f>SUM(S198:S198)</f>
        <v>0</v>
      </c>
      <c r="T197" s="19"/>
      <c r="U197" s="19">
        <f>SUM(U198:U198)</f>
        <v>0</v>
      </c>
      <c r="V197" s="19"/>
      <c r="W197" s="19">
        <f>SUM(W198:W198)</f>
        <v>0</v>
      </c>
      <c r="X197" s="19"/>
      <c r="Y197" s="19">
        <f>SUM(Y198:Y198)</f>
        <v>0</v>
      </c>
      <c r="Z197" s="19"/>
      <c r="AA197" s="19">
        <f>SUM(AA198:AA198)</f>
        <v>47.997599999999998</v>
      </c>
      <c r="AB197" s="38" t="s">
        <v>62</v>
      </c>
      <c r="AC197" s="38"/>
      <c r="AD197" s="61" t="s">
        <v>62</v>
      </c>
      <c r="AE197" s="63" t="s">
        <v>62</v>
      </c>
      <c r="AF197" s="63" t="s">
        <v>290</v>
      </c>
      <c r="AG197" t="str">
        <f>A197&amp;B197&amp;C197</f>
        <v>89128SINAPI</v>
      </c>
    </row>
    <row r="198" spans="1:33" ht="38.25" x14ac:dyDescent="0.2">
      <c r="A198" s="54" t="s">
        <v>291</v>
      </c>
      <c r="B198" s="55" t="s">
        <v>65</v>
      </c>
      <c r="C198" s="66" t="s">
        <v>53</v>
      </c>
      <c r="D198" s="56" t="s">
        <v>110</v>
      </c>
      <c r="E198" s="56" t="s">
        <v>292</v>
      </c>
      <c r="F198" s="14" t="s">
        <v>56</v>
      </c>
      <c r="G198" s="14">
        <v>5.5999999999999999E-5</v>
      </c>
      <c r="H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I198" s="17">
        <f>H198*G198/1</f>
        <v>0</v>
      </c>
      <c r="J198" s="17">
        <f>T198 + N198 + L198 + X198 + R198 + P198 + V198</f>
        <v>857100</v>
      </c>
      <c r="K198" s="17">
        <f>U198 + O198 + M198 + Y198 + S198 + Q198 + W198</f>
        <v>47.997599999999998</v>
      </c>
      <c r="L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M198" s="17">
        <f>L198*G198/1</f>
        <v>0</v>
      </c>
      <c r="N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857100</v>
      </c>
      <c r="O198" s="17">
        <f>N198*G198/1</f>
        <v>47.997599999999998</v>
      </c>
      <c r="P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Q198" s="17">
        <f>P198*G198/1</f>
        <v>0</v>
      </c>
      <c r="R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S198" s="17">
        <f>R198*G198/1</f>
        <v>0</v>
      </c>
      <c r="T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U198" s="17">
        <f>T198*G198/1</f>
        <v>0</v>
      </c>
      <c r="V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W198" s="17">
        <f>V198*G198/1</f>
        <v>0</v>
      </c>
      <c r="X198" s="17">
        <f>IF(
                        C198="INSUMO",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A198&amp;B198,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A198&amp;B198,AG:AG,
                                                    0)
                                            ),
                                            "Não encontrado")
                                    )</f>
        <v>0</v>
      </c>
      <c r="Y198" s="17">
        <f>X198*G198/1</f>
        <v>0</v>
      </c>
      <c r="Z198" s="17">
        <f>IF(
                            C198="INSUMO",
                            IFERROR(
                                INDEX(
                                    Insumos!F:F,
                                    MATCH(
                                        A198&amp;B198,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A198&amp;B198,AG:AG,
                                        0)
                                ),
                                "Não encontrado")
                        )</f>
        <v>857100</v>
      </c>
      <c r="AA198" s="17">
        <f>G198*Z198</f>
        <v>47.997599999999998</v>
      </c>
      <c r="AB198" s="40"/>
      <c r="AC198" s="40"/>
      <c r="AD198" s="56" t="s">
        <v>62</v>
      </c>
      <c r="AE198" s="67"/>
      <c r="AF198" s="67"/>
    </row>
    <row r="199" spans="1:33" ht="25.5" x14ac:dyDescent="0.2">
      <c r="A199" s="58" t="s">
        <v>266</v>
      </c>
      <c r="B199" s="59" t="s">
        <v>65</v>
      </c>
      <c r="C199" s="60" t="s">
        <v>62</v>
      </c>
      <c r="D199" s="61" t="s">
        <v>110</v>
      </c>
      <c r="E199" s="61" t="s">
        <v>267</v>
      </c>
      <c r="F199" s="62" t="s">
        <v>126</v>
      </c>
      <c r="G199" s="18"/>
      <c r="H199" s="19"/>
      <c r="I199" s="19">
        <f>SUM(I200:I207)</f>
        <v>3.03</v>
      </c>
      <c r="J199" s="19"/>
      <c r="K199" s="19">
        <f>SUM(K200:K207)</f>
        <v>26.821046000000003</v>
      </c>
      <c r="L199" s="19"/>
      <c r="M199" s="19">
        <f>SUM(M200:M207)</f>
        <v>26.821046000000003</v>
      </c>
      <c r="N199" s="19"/>
      <c r="O199" s="19">
        <f>SUM(O200:O207)</f>
        <v>0</v>
      </c>
      <c r="P199" s="19"/>
      <c r="Q199" s="19">
        <f>SUM(Q200:Q207)</f>
        <v>0</v>
      </c>
      <c r="R199" s="19"/>
      <c r="S199" s="19">
        <f>SUM(S200:S207)</f>
        <v>0</v>
      </c>
      <c r="T199" s="19"/>
      <c r="U199" s="19">
        <f>SUM(U200:U207)</f>
        <v>0</v>
      </c>
      <c r="V199" s="19"/>
      <c r="W199" s="19">
        <f>SUM(W200:W207)</f>
        <v>0</v>
      </c>
      <c r="X199" s="19"/>
      <c r="Y199" s="19">
        <f>SUM(Y200:Y207)</f>
        <v>0</v>
      </c>
      <c r="Z199" s="19"/>
      <c r="AA199" s="19">
        <f>SUM(AA200:AA207)</f>
        <v>29.851046</v>
      </c>
      <c r="AB199" s="38" t="s">
        <v>62</v>
      </c>
      <c r="AC199" s="38"/>
      <c r="AD199" s="61" t="s">
        <v>62</v>
      </c>
      <c r="AE199" s="63" t="s">
        <v>62</v>
      </c>
      <c r="AF199" s="63" t="s">
        <v>201</v>
      </c>
      <c r="AG199" t="str">
        <f>A199&amp;B199&amp;C199</f>
        <v>88301SINAPI</v>
      </c>
    </row>
    <row r="200" spans="1:33" ht="25.5" x14ac:dyDescent="0.2">
      <c r="A200" s="54" t="s">
        <v>293</v>
      </c>
      <c r="B200" s="55" t="s">
        <v>65</v>
      </c>
      <c r="C200" s="66" t="s">
        <v>45</v>
      </c>
      <c r="D200" s="56" t="s">
        <v>110</v>
      </c>
      <c r="E200" s="56" t="s">
        <v>294</v>
      </c>
      <c r="F200" s="14" t="s">
        <v>126</v>
      </c>
      <c r="G200" s="14">
        <v>1</v>
      </c>
      <c r="H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I200" s="17">
        <f t="shared" ref="I200:I207" si="129">H200*G200/1</f>
        <v>0</v>
      </c>
      <c r="J200" s="17">
        <f t="shared" ref="J200:K207" si="130">T200 + N200 + L200 + X200 + R200 + P200 + V200</f>
        <v>0.22104599999999999</v>
      </c>
      <c r="K200" s="17">
        <f t="shared" si="130"/>
        <v>0.22104599999999999</v>
      </c>
      <c r="L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0.22104599999999999</v>
      </c>
      <c r="M200" s="17">
        <f t="shared" ref="M200:M207" si="131">L200*G200/1</f>
        <v>0.22104599999999999</v>
      </c>
      <c r="N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O200" s="17">
        <f t="shared" ref="O200:O207" si="132">N200*G200/1</f>
        <v>0</v>
      </c>
      <c r="P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Q200" s="17">
        <f t="shared" ref="Q200:Q207" si="133">P200*G200/1</f>
        <v>0</v>
      </c>
      <c r="R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S200" s="17">
        <f t="shared" ref="S200:S207" si="134">R200*G200/1</f>
        <v>0</v>
      </c>
      <c r="T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U200" s="17">
        <f t="shared" ref="U200:U207" si="135">T200*G200/1</f>
        <v>0</v>
      </c>
      <c r="V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W200" s="17">
        <f t="shared" ref="W200:W207" si="136">V200*G200/1</f>
        <v>0</v>
      </c>
      <c r="X200" s="17">
        <f>IF(
                        C200="INSUMO",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A200&amp;B200,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A200&amp;B200,AG:AG,
                                                    0)
                                            ),
                                            "Não encontrado")
                                    )</f>
        <v>0</v>
      </c>
      <c r="Y200" s="17">
        <f t="shared" ref="Y200:Y207" si="137">X200*G200/1</f>
        <v>0</v>
      </c>
      <c r="Z200" s="17">
        <f>IF(
                            C200="INSUMO",
                            IFERROR(
                                INDEX(
                                    Insumos!F:F,
                                    MATCH(
                                        A200&amp;B200,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A200&amp;B200,AG:AG,
                                        0)
                                ),
                                "Não encontrado")
                        )</f>
        <v>0.22104599999999999</v>
      </c>
      <c r="AA200" s="17">
        <f t="shared" ref="AA200:AA207" si="138">G200*Z200</f>
        <v>0.22104599999999999</v>
      </c>
      <c r="AB200" s="40"/>
      <c r="AC200" s="40"/>
      <c r="AD200" s="56" t="s">
        <v>62</v>
      </c>
      <c r="AE200" s="67"/>
      <c r="AF200" s="67"/>
    </row>
    <row r="201" spans="1:33" ht="25.5" x14ac:dyDescent="0.2">
      <c r="A201" s="49" t="s">
        <v>161</v>
      </c>
      <c r="B201" s="50" t="s">
        <v>65</v>
      </c>
      <c r="C201" s="64" t="s">
        <v>53</v>
      </c>
      <c r="D201" s="52" t="s">
        <v>110</v>
      </c>
      <c r="E201" s="52" t="s">
        <v>162</v>
      </c>
      <c r="F201" s="13" t="s">
        <v>126</v>
      </c>
      <c r="G201" s="13">
        <v>1</v>
      </c>
      <c r="H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0.89</v>
      </c>
      <c r="I201" s="16">
        <f t="shared" si="129"/>
        <v>0.89</v>
      </c>
      <c r="J201" s="16">
        <f t="shared" si="130"/>
        <v>0</v>
      </c>
      <c r="K201" s="16">
        <f t="shared" si="130"/>
        <v>0</v>
      </c>
      <c r="L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M201" s="16">
        <f t="shared" si="131"/>
        <v>0</v>
      </c>
      <c r="N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O201" s="16">
        <f t="shared" si="132"/>
        <v>0</v>
      </c>
      <c r="P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Q201" s="16">
        <f t="shared" si="133"/>
        <v>0</v>
      </c>
      <c r="R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S201" s="16">
        <f t="shared" si="134"/>
        <v>0</v>
      </c>
      <c r="T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U201" s="16">
        <f t="shared" si="135"/>
        <v>0</v>
      </c>
      <c r="V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W201" s="16">
        <f t="shared" si="136"/>
        <v>0</v>
      </c>
      <c r="X201" s="16">
        <f>IF(
                        C201="INSUMO",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A201&amp;B201,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A201&amp;B201,AG:AG,
                                                    0)
                                            ),
                                            "Não encontrado")
                                    )</f>
        <v>0</v>
      </c>
      <c r="Y201" s="16">
        <f t="shared" si="137"/>
        <v>0</v>
      </c>
      <c r="Z201" s="16">
        <f>IF(
                            C201="INSUMO",
                            IFERROR(
                                INDEX(
                                    Insumos!F:F,
                                    MATCH(
                                        A201&amp;B201,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A201&amp;B201,AG:AG,
                                        0)
                                ),
                                "Não encontrado")
                        )</f>
        <v>0.89</v>
      </c>
      <c r="AA201" s="16">
        <f t="shared" si="138"/>
        <v>0.89</v>
      </c>
      <c r="AB201" s="39"/>
      <c r="AC201" s="39"/>
      <c r="AD201" s="52" t="s">
        <v>62</v>
      </c>
      <c r="AE201" s="65"/>
      <c r="AF201" s="65"/>
    </row>
    <row r="202" spans="1:33" ht="25.5" x14ac:dyDescent="0.2">
      <c r="A202" s="54" t="s">
        <v>295</v>
      </c>
      <c r="B202" s="55" t="s">
        <v>65</v>
      </c>
      <c r="C202" s="66" t="s">
        <v>53</v>
      </c>
      <c r="D202" s="56" t="s">
        <v>110</v>
      </c>
      <c r="E202" s="56" t="s">
        <v>296</v>
      </c>
      <c r="F202" s="14" t="s">
        <v>126</v>
      </c>
      <c r="G202" s="14">
        <v>1</v>
      </c>
      <c r="H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0.01</v>
      </c>
      <c r="I202" s="17">
        <f t="shared" si="129"/>
        <v>0.01</v>
      </c>
      <c r="J202" s="17">
        <f t="shared" si="130"/>
        <v>0</v>
      </c>
      <c r="K202" s="17">
        <f t="shared" si="130"/>
        <v>0</v>
      </c>
      <c r="L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M202" s="17">
        <f t="shared" si="131"/>
        <v>0</v>
      </c>
      <c r="N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O202" s="17">
        <f t="shared" si="132"/>
        <v>0</v>
      </c>
      <c r="P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Q202" s="17">
        <f t="shared" si="133"/>
        <v>0</v>
      </c>
      <c r="R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S202" s="17">
        <f t="shared" si="134"/>
        <v>0</v>
      </c>
      <c r="T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U202" s="17">
        <f t="shared" si="135"/>
        <v>0</v>
      </c>
      <c r="V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W202" s="17">
        <f t="shared" si="136"/>
        <v>0</v>
      </c>
      <c r="X202" s="17">
        <f>IF(
                        C202="INSUMO",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A202&amp;B202,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A202&amp;B202,AG:AG,
                                                    0)
                                            ),
                                            "Não encontrado")
                                    )</f>
        <v>0</v>
      </c>
      <c r="Y202" s="17">
        <f t="shared" si="137"/>
        <v>0</v>
      </c>
      <c r="Z202" s="17">
        <f>IF(
                            C202="INSUMO",
                            IFERROR(
                                INDEX(
                                    Insumos!F:F,
                                    MATCH(
                                        A202&amp;B202,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A202&amp;B202,AG:AG,
                                        0)
                                ),
                                "Não encontrado")
                        )</f>
        <v>0.01</v>
      </c>
      <c r="AA202" s="17">
        <f t="shared" si="138"/>
        <v>0.01</v>
      </c>
      <c r="AB202" s="40"/>
      <c r="AC202" s="40"/>
      <c r="AD202" s="56" t="s">
        <v>62</v>
      </c>
      <c r="AE202" s="67"/>
      <c r="AF202" s="67"/>
    </row>
    <row r="203" spans="1:33" x14ac:dyDescent="0.2">
      <c r="A203" s="49" t="s">
        <v>163</v>
      </c>
      <c r="B203" s="50" t="s">
        <v>65</v>
      </c>
      <c r="C203" s="64" t="s">
        <v>53</v>
      </c>
      <c r="D203" s="52" t="s">
        <v>110</v>
      </c>
      <c r="E203" s="52" t="s">
        <v>164</v>
      </c>
      <c r="F203" s="13" t="s">
        <v>126</v>
      </c>
      <c r="G203" s="13">
        <v>1</v>
      </c>
      <c r="H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0.08</v>
      </c>
      <c r="I203" s="16">
        <f t="shared" si="129"/>
        <v>0.08</v>
      </c>
      <c r="J203" s="16">
        <f t="shared" si="130"/>
        <v>0</v>
      </c>
      <c r="K203" s="16">
        <f t="shared" si="130"/>
        <v>0</v>
      </c>
      <c r="L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M203" s="16">
        <f t="shared" si="131"/>
        <v>0</v>
      </c>
      <c r="N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O203" s="16">
        <f t="shared" si="132"/>
        <v>0</v>
      </c>
      <c r="P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Q203" s="16">
        <f t="shared" si="133"/>
        <v>0</v>
      </c>
      <c r="R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S203" s="16">
        <f t="shared" si="134"/>
        <v>0</v>
      </c>
      <c r="T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U203" s="16">
        <f t="shared" si="135"/>
        <v>0</v>
      </c>
      <c r="V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W203" s="16">
        <f t="shared" si="136"/>
        <v>0</v>
      </c>
      <c r="X203" s="16">
        <f>IF(
                        C203="INSUMO",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A203&amp;B203,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A203&amp;B203,AG:AG,
                                                    0)
                                            ),
                                            "Não encontrado")
                                    )</f>
        <v>0</v>
      </c>
      <c r="Y203" s="16">
        <f t="shared" si="137"/>
        <v>0</v>
      </c>
      <c r="Z203" s="16">
        <f>IF(
                            C203="INSUMO",
                            IFERROR(
                                INDEX(
                                    Insumos!F:F,
                                    MATCH(
                                        A203&amp;B203,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A203&amp;B203,AG:AG,
                                        0)
                                ),
                                "Não encontrado")
                        )</f>
        <v>0.08</v>
      </c>
      <c r="AA203" s="16">
        <f t="shared" si="138"/>
        <v>0.08</v>
      </c>
      <c r="AB203" s="39"/>
      <c r="AC203" s="39"/>
      <c r="AD203" s="52" t="s">
        <v>62</v>
      </c>
      <c r="AE203" s="65"/>
      <c r="AF203" s="65"/>
    </row>
    <row r="204" spans="1:33" x14ac:dyDescent="0.2">
      <c r="A204" s="54" t="s">
        <v>159</v>
      </c>
      <c r="B204" s="55" t="s">
        <v>65</v>
      </c>
      <c r="C204" s="66" t="s">
        <v>53</v>
      </c>
      <c r="D204" s="56" t="s">
        <v>110</v>
      </c>
      <c r="E204" s="56" t="s">
        <v>160</v>
      </c>
      <c r="F204" s="14" t="s">
        <v>126</v>
      </c>
      <c r="G204" s="14">
        <v>1</v>
      </c>
      <c r="H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1.43</v>
      </c>
      <c r="I204" s="17">
        <f t="shared" si="129"/>
        <v>1.43</v>
      </c>
      <c r="J204" s="17">
        <f t="shared" si="130"/>
        <v>0</v>
      </c>
      <c r="K204" s="17">
        <f t="shared" si="130"/>
        <v>0</v>
      </c>
      <c r="L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M204" s="17">
        <f t="shared" si="131"/>
        <v>0</v>
      </c>
      <c r="N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O204" s="17">
        <f t="shared" si="132"/>
        <v>0</v>
      </c>
      <c r="P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Q204" s="17">
        <f t="shared" si="133"/>
        <v>0</v>
      </c>
      <c r="R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S204" s="17">
        <f t="shared" si="134"/>
        <v>0</v>
      </c>
      <c r="T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U204" s="17">
        <f t="shared" si="135"/>
        <v>0</v>
      </c>
      <c r="V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W204" s="17">
        <f t="shared" si="136"/>
        <v>0</v>
      </c>
      <c r="X204" s="17">
        <f>IF(
                        C204="INSUMO",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A204&amp;B204,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A204&amp;B204,AG:AG,
                                                    0)
                                            ),
                                            "Não encontrado")
                                    )</f>
        <v>0</v>
      </c>
      <c r="Y204" s="17">
        <f t="shared" si="137"/>
        <v>0</v>
      </c>
      <c r="Z204" s="17">
        <f>IF(
                            C204="INSUMO",
                            IFERROR(
                                INDEX(
                                    Insumos!F:F,
                                    MATCH(
                                        A204&amp;B204,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A204&amp;B204,AG:AG,
                                        0)
                                ),
                                "Não encontrado")
                        )</f>
        <v>1.43</v>
      </c>
      <c r="AA204" s="17">
        <f t="shared" si="138"/>
        <v>1.43</v>
      </c>
      <c r="AB204" s="40"/>
      <c r="AC204" s="40"/>
      <c r="AD204" s="56" t="s">
        <v>62</v>
      </c>
      <c r="AE204" s="67"/>
      <c r="AF204" s="67"/>
    </row>
    <row r="205" spans="1:33" ht="25.5" x14ac:dyDescent="0.2">
      <c r="A205" s="49" t="s">
        <v>165</v>
      </c>
      <c r="B205" s="50" t="s">
        <v>65</v>
      </c>
      <c r="C205" s="64" t="s">
        <v>53</v>
      </c>
      <c r="D205" s="52" t="s">
        <v>110</v>
      </c>
      <c r="E205" s="52" t="s">
        <v>166</v>
      </c>
      <c r="F205" s="13" t="s">
        <v>126</v>
      </c>
      <c r="G205" s="13">
        <v>1</v>
      </c>
      <c r="H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0.61</v>
      </c>
      <c r="I205" s="16">
        <f t="shared" si="129"/>
        <v>0.61</v>
      </c>
      <c r="J205" s="16">
        <f t="shared" si="130"/>
        <v>0</v>
      </c>
      <c r="K205" s="16">
        <f t="shared" si="130"/>
        <v>0</v>
      </c>
      <c r="L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M205" s="16">
        <f t="shared" si="131"/>
        <v>0</v>
      </c>
      <c r="N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O205" s="16">
        <f t="shared" si="132"/>
        <v>0</v>
      </c>
      <c r="P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Q205" s="16">
        <f t="shared" si="133"/>
        <v>0</v>
      </c>
      <c r="R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S205" s="16">
        <f t="shared" si="134"/>
        <v>0</v>
      </c>
      <c r="T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U205" s="16">
        <f t="shared" si="135"/>
        <v>0</v>
      </c>
      <c r="V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W205" s="16">
        <f t="shared" si="136"/>
        <v>0</v>
      </c>
      <c r="X205" s="16">
        <f>IF(
                        C205="INSUMO",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A205&amp;B205,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A205&amp;B205,AG:AG,
                                                    0)
                                            ),
                                            "Não encontrado")
                                    )</f>
        <v>0</v>
      </c>
      <c r="Y205" s="16">
        <f t="shared" si="137"/>
        <v>0</v>
      </c>
      <c r="Z205" s="16">
        <f>IF(
                            C205="INSUMO",
                            IFERROR(
                                INDEX(
                                    Insumos!F:F,
                                    MATCH(
                                        A205&amp;B205,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A205&amp;B205,AG:AG,
                                        0)
                                ),
                                "Não encontrado")
                        )</f>
        <v>0.61</v>
      </c>
      <c r="AA205" s="16">
        <f t="shared" si="138"/>
        <v>0.61</v>
      </c>
      <c r="AB205" s="39"/>
      <c r="AC205" s="39"/>
      <c r="AD205" s="52" t="s">
        <v>62</v>
      </c>
      <c r="AE205" s="65"/>
      <c r="AF205" s="65"/>
    </row>
    <row r="206" spans="1:33" ht="25.5" x14ac:dyDescent="0.2">
      <c r="A206" s="54" t="s">
        <v>167</v>
      </c>
      <c r="B206" s="55" t="s">
        <v>65</v>
      </c>
      <c r="C206" s="66" t="s">
        <v>53</v>
      </c>
      <c r="D206" s="56" t="s">
        <v>110</v>
      </c>
      <c r="E206" s="56" t="s">
        <v>168</v>
      </c>
      <c r="F206" s="14" t="s">
        <v>126</v>
      </c>
      <c r="G206" s="14">
        <v>1</v>
      </c>
      <c r="H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0.01</v>
      </c>
      <c r="I206" s="17">
        <f t="shared" si="129"/>
        <v>0.01</v>
      </c>
      <c r="J206" s="17">
        <f t="shared" si="130"/>
        <v>0</v>
      </c>
      <c r="K206" s="17">
        <f t="shared" si="130"/>
        <v>0</v>
      </c>
      <c r="L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M206" s="17">
        <f t="shared" si="131"/>
        <v>0</v>
      </c>
      <c r="N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O206" s="17">
        <f t="shared" si="132"/>
        <v>0</v>
      </c>
      <c r="P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Q206" s="17">
        <f t="shared" si="133"/>
        <v>0</v>
      </c>
      <c r="R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S206" s="17">
        <f t="shared" si="134"/>
        <v>0</v>
      </c>
      <c r="T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U206" s="17">
        <f t="shared" si="135"/>
        <v>0</v>
      </c>
      <c r="V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W206" s="17">
        <f t="shared" si="136"/>
        <v>0</v>
      </c>
      <c r="X206" s="17">
        <f>IF(
                        C206="INSUMO",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A206&amp;B206,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A206&amp;B206,AG:AG,
                                                    0)
                                            ),
                                            "Não encontrado")
                                    )</f>
        <v>0</v>
      </c>
      <c r="Y206" s="17">
        <f t="shared" si="137"/>
        <v>0</v>
      </c>
      <c r="Z206" s="17">
        <f>IF(
                            C206="INSUMO",
                            IFERROR(
                                INDEX(
                                    Insumos!F:F,
                                    MATCH(
                                        A206&amp;B206,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A206&amp;B206,AG:AG,
                                        0)
                                ),
                                "Não encontrado")
                        )</f>
        <v>0.01</v>
      </c>
      <c r="AA206" s="17">
        <f t="shared" si="138"/>
        <v>0.01</v>
      </c>
      <c r="AB206" s="40"/>
      <c r="AC206" s="40"/>
      <c r="AD206" s="56" t="s">
        <v>62</v>
      </c>
      <c r="AE206" s="67"/>
      <c r="AF206" s="67"/>
    </row>
    <row r="207" spans="1:33" x14ac:dyDescent="0.2">
      <c r="A207" s="49" t="s">
        <v>297</v>
      </c>
      <c r="B207" s="50" t="s">
        <v>65</v>
      </c>
      <c r="C207" s="64" t="s">
        <v>53</v>
      </c>
      <c r="D207" s="52" t="s">
        <v>110</v>
      </c>
      <c r="E207" s="52" t="s">
        <v>298</v>
      </c>
      <c r="F207" s="13" t="s">
        <v>126</v>
      </c>
      <c r="G207" s="13">
        <v>1</v>
      </c>
      <c r="H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I207" s="16">
        <f t="shared" si="129"/>
        <v>0</v>
      </c>
      <c r="J207" s="16">
        <f t="shared" si="130"/>
        <v>26.6</v>
      </c>
      <c r="K207" s="16">
        <f t="shared" si="130"/>
        <v>26.6</v>
      </c>
      <c r="L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26.6</v>
      </c>
      <c r="M207" s="16">
        <f t="shared" si="131"/>
        <v>26.6</v>
      </c>
      <c r="N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O207" s="16">
        <f t="shared" si="132"/>
        <v>0</v>
      </c>
      <c r="P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Q207" s="16">
        <f t="shared" si="133"/>
        <v>0</v>
      </c>
      <c r="R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S207" s="16">
        <f t="shared" si="134"/>
        <v>0</v>
      </c>
      <c r="T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U207" s="16">
        <f t="shared" si="135"/>
        <v>0</v>
      </c>
      <c r="V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W207" s="16">
        <f t="shared" si="136"/>
        <v>0</v>
      </c>
      <c r="X207" s="16">
        <f>IF(
                        C207="INSUMO",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A207&amp;B207,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A207&amp;B207,AG:AG,
                                                    0)
                                            ),
                                            "Não encontrado")
                                    )</f>
        <v>0</v>
      </c>
      <c r="Y207" s="16">
        <f t="shared" si="137"/>
        <v>0</v>
      </c>
      <c r="Z207" s="16">
        <f>IF(
                            C207="INSUMO",
                            IFERROR(
                                INDEX(
                                    Insumos!F:F,
                                    MATCH(
                                        A207&amp;B207,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A207&amp;B207,AG:AG,
                                        0)
                                ),
                                "Não encontrado")
                        )</f>
        <v>26.6</v>
      </c>
      <c r="AA207" s="16">
        <f t="shared" si="138"/>
        <v>26.6</v>
      </c>
      <c r="AB207" s="39"/>
      <c r="AC207" s="39"/>
      <c r="AD207" s="52" t="s">
        <v>62</v>
      </c>
      <c r="AE207" s="65"/>
      <c r="AF207" s="65"/>
    </row>
    <row r="208" spans="1:33" ht="63.75" x14ac:dyDescent="0.2">
      <c r="A208" s="58" t="s">
        <v>268</v>
      </c>
      <c r="B208" s="59" t="s">
        <v>65</v>
      </c>
      <c r="C208" s="60" t="s">
        <v>62</v>
      </c>
      <c r="D208" s="61" t="s">
        <v>110</v>
      </c>
      <c r="E208" s="61" t="s">
        <v>269</v>
      </c>
      <c r="F208" s="62" t="s">
        <v>126</v>
      </c>
      <c r="G208" s="18"/>
      <c r="H208" s="19"/>
      <c r="I208" s="19">
        <f>SUM(I209:I209)</f>
        <v>46.298399999999994</v>
      </c>
      <c r="J208" s="19"/>
      <c r="K208" s="19">
        <f>SUM(K209:K209)</f>
        <v>0</v>
      </c>
      <c r="L208" s="19"/>
      <c r="M208" s="19">
        <f>SUM(M209:M209)</f>
        <v>0</v>
      </c>
      <c r="N208" s="19"/>
      <c r="O208" s="19">
        <f>SUM(O209:O209)</f>
        <v>0</v>
      </c>
      <c r="P208" s="19"/>
      <c r="Q208" s="19">
        <f>SUM(Q209:Q209)</f>
        <v>0</v>
      </c>
      <c r="R208" s="19"/>
      <c r="S208" s="19">
        <f>SUM(S209:S209)</f>
        <v>0</v>
      </c>
      <c r="T208" s="19"/>
      <c r="U208" s="19">
        <f>SUM(U209:U209)</f>
        <v>0</v>
      </c>
      <c r="V208" s="19"/>
      <c r="W208" s="19">
        <f>SUM(W209:W209)</f>
        <v>0</v>
      </c>
      <c r="X208" s="19"/>
      <c r="Y208" s="19">
        <f>SUM(Y209:Y209)</f>
        <v>0</v>
      </c>
      <c r="Z208" s="19"/>
      <c r="AA208" s="19">
        <f>SUM(AA209:AA209)</f>
        <v>46.298399999999994</v>
      </c>
      <c r="AB208" s="38" t="s">
        <v>62</v>
      </c>
      <c r="AC208" s="38"/>
      <c r="AD208" s="61" t="s">
        <v>62</v>
      </c>
      <c r="AE208" s="63" t="s">
        <v>62</v>
      </c>
      <c r="AF208" s="63" t="s">
        <v>290</v>
      </c>
      <c r="AG208" t="str">
        <f>A208&amp;B208&amp;C208</f>
        <v>53858SINAPI</v>
      </c>
    </row>
    <row r="209" spans="1:33" x14ac:dyDescent="0.2">
      <c r="A209" s="54" t="s">
        <v>156</v>
      </c>
      <c r="B209" s="55" t="s">
        <v>65</v>
      </c>
      <c r="C209" s="66" t="s">
        <v>53</v>
      </c>
      <c r="D209" s="56" t="s">
        <v>110</v>
      </c>
      <c r="E209" s="56" t="s">
        <v>157</v>
      </c>
      <c r="F209" s="14" t="s">
        <v>158</v>
      </c>
      <c r="G209" s="14">
        <v>7.64</v>
      </c>
      <c r="H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6.06</v>
      </c>
      <c r="I209" s="17">
        <f>H209*G209/1</f>
        <v>46.298399999999994</v>
      </c>
      <c r="J209" s="17">
        <f>T209 + N209 + L209 + X209 + R209 + P209 + V209</f>
        <v>0</v>
      </c>
      <c r="K209" s="17">
        <f>U209 + O209 + M209 + Y209 + S209 + Q209 + W209</f>
        <v>0</v>
      </c>
      <c r="L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M209" s="17">
        <f>L209*G209/1</f>
        <v>0</v>
      </c>
      <c r="N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O209" s="17">
        <f>N209*G209/1</f>
        <v>0</v>
      </c>
      <c r="P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Q209" s="17">
        <f>P209*G209/1</f>
        <v>0</v>
      </c>
      <c r="R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S209" s="17">
        <f>R209*G209/1</f>
        <v>0</v>
      </c>
      <c r="T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U209" s="17">
        <f>T209*G209/1</f>
        <v>0</v>
      </c>
      <c r="V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W209" s="17">
        <f>V209*G209/1</f>
        <v>0</v>
      </c>
      <c r="X209" s="17">
        <f>IF(
                        C209="INSUMO",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A209&amp;B209,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A209&amp;B209,AG:AG,
                                                    0)
                                            ),
                                            "Não encontrado")
                                    )</f>
        <v>0</v>
      </c>
      <c r="Y209" s="17">
        <f>X209*G209/1</f>
        <v>0</v>
      </c>
      <c r="Z209" s="17">
        <f>IF(
                            C209="INSUMO",
                            IFERROR(
                                INDEX(
                                    Insumos!F:F,
                                    MATCH(
                                        A209&amp;B209,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A209&amp;B209,AG:AG,
                                        0)
                                ),
                                "Não encontrado")
                        )</f>
        <v>6.06</v>
      </c>
      <c r="AA209" s="17">
        <f>G209*Z209</f>
        <v>46.298399999999994</v>
      </c>
      <c r="AB209" s="40"/>
      <c r="AC209" s="40"/>
      <c r="AD209" s="56" t="s">
        <v>62</v>
      </c>
      <c r="AE209" s="67"/>
      <c r="AF209" s="67"/>
    </row>
    <row r="210" spans="1:33" ht="63.75" x14ac:dyDescent="0.2">
      <c r="A210" s="58" t="s">
        <v>270</v>
      </c>
      <c r="B210" s="59" t="s">
        <v>65</v>
      </c>
      <c r="C210" s="60" t="s">
        <v>62</v>
      </c>
      <c r="D210" s="61" t="s">
        <v>110</v>
      </c>
      <c r="E210" s="61" t="s">
        <v>271</v>
      </c>
      <c r="F210" s="62" t="s">
        <v>126</v>
      </c>
      <c r="G210" s="18"/>
      <c r="H210" s="19"/>
      <c r="I210" s="19">
        <f>SUM(I211:I211)</f>
        <v>0</v>
      </c>
      <c r="J210" s="19"/>
      <c r="K210" s="19">
        <f>SUM(K211:K211)</f>
        <v>59.996999999999993</v>
      </c>
      <c r="L210" s="19"/>
      <c r="M210" s="19">
        <f>SUM(M211:M211)</f>
        <v>0</v>
      </c>
      <c r="N210" s="19"/>
      <c r="O210" s="19">
        <f>SUM(O211:O211)</f>
        <v>59.996999999999993</v>
      </c>
      <c r="P210" s="19"/>
      <c r="Q210" s="19">
        <f>SUM(Q211:Q211)</f>
        <v>0</v>
      </c>
      <c r="R210" s="19"/>
      <c r="S210" s="19">
        <f>SUM(S211:S211)</f>
        <v>0</v>
      </c>
      <c r="T210" s="19"/>
      <c r="U210" s="19">
        <f>SUM(U211:U211)</f>
        <v>0</v>
      </c>
      <c r="V210" s="19"/>
      <c r="W210" s="19">
        <f>SUM(W211:W211)</f>
        <v>0</v>
      </c>
      <c r="X210" s="19"/>
      <c r="Y210" s="19">
        <f>SUM(Y211:Y211)</f>
        <v>0</v>
      </c>
      <c r="Z210" s="19"/>
      <c r="AA210" s="19">
        <f>SUM(AA211:AA211)</f>
        <v>59.996999999999993</v>
      </c>
      <c r="AB210" s="38" t="s">
        <v>62</v>
      </c>
      <c r="AC210" s="38"/>
      <c r="AD210" s="61" t="s">
        <v>62</v>
      </c>
      <c r="AE210" s="63" t="s">
        <v>62</v>
      </c>
      <c r="AF210" s="63" t="s">
        <v>290</v>
      </c>
      <c r="AG210" t="str">
        <f>A210&amp;B210&amp;C210</f>
        <v>53857SINAPI</v>
      </c>
    </row>
    <row r="211" spans="1:33" ht="38.25" x14ac:dyDescent="0.2">
      <c r="A211" s="54" t="s">
        <v>291</v>
      </c>
      <c r="B211" s="55" t="s">
        <v>65</v>
      </c>
      <c r="C211" s="66" t="s">
        <v>53</v>
      </c>
      <c r="D211" s="56" t="s">
        <v>110</v>
      </c>
      <c r="E211" s="56" t="s">
        <v>292</v>
      </c>
      <c r="F211" s="14" t="s">
        <v>56</v>
      </c>
      <c r="G211" s="14">
        <v>6.9999999999999994E-5</v>
      </c>
      <c r="H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I211" s="17">
        <f>H211*G211/1</f>
        <v>0</v>
      </c>
      <c r="J211" s="17">
        <f>T211 + N211 + L211 + X211 + R211 + P211 + V211</f>
        <v>857100</v>
      </c>
      <c r="K211" s="17">
        <f>U211 + O211 + M211 + Y211 + S211 + Q211 + W211</f>
        <v>59.996999999999993</v>
      </c>
      <c r="L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M211" s="17">
        <f>L211*G211/1</f>
        <v>0</v>
      </c>
      <c r="N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857100</v>
      </c>
      <c r="O211" s="17">
        <f>N211*G211/1</f>
        <v>59.996999999999993</v>
      </c>
      <c r="P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Q211" s="17">
        <f>P211*G211/1</f>
        <v>0</v>
      </c>
      <c r="R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S211" s="17">
        <f>R211*G211/1</f>
        <v>0</v>
      </c>
      <c r="T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U211" s="17">
        <f>T211*G211/1</f>
        <v>0</v>
      </c>
      <c r="V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W211" s="17">
        <f>V211*G211/1</f>
        <v>0</v>
      </c>
      <c r="X211" s="17">
        <f>IF(
                        C211="INSUMO",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A211&amp;B211,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A211&amp;B211,AG:AG,
                                                    0)
                                            ),
                                            "Não encontrado")
                                    )</f>
        <v>0</v>
      </c>
      <c r="Y211" s="17">
        <f>X211*G211/1</f>
        <v>0</v>
      </c>
      <c r="Z211" s="17">
        <f>IF(
                            C211="INSUMO",
                            IFERROR(
                                INDEX(
                                    Insumos!F:F,
                                    MATCH(
                                        A211&amp;B211,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A211&amp;B211,AG:AG,
                                        0)
                                ),
                                "Não encontrado")
                        )</f>
        <v>857100</v>
      </c>
      <c r="AA211" s="17">
        <f>G211*Z211</f>
        <v>59.996999999999993</v>
      </c>
      <c r="AB211" s="40"/>
      <c r="AC211" s="40"/>
      <c r="AD211" s="56" t="s">
        <v>62</v>
      </c>
      <c r="AE211" s="67"/>
      <c r="AF211" s="67"/>
    </row>
    <row r="212" spans="1:33" ht="63.75" x14ac:dyDescent="0.2">
      <c r="A212" s="58" t="s">
        <v>272</v>
      </c>
      <c r="B212" s="59" t="s">
        <v>65</v>
      </c>
      <c r="C212" s="60" t="s">
        <v>62</v>
      </c>
      <c r="D212" s="61" t="s">
        <v>110</v>
      </c>
      <c r="E212" s="61" t="s">
        <v>273</v>
      </c>
      <c r="F212" s="62" t="s">
        <v>126</v>
      </c>
      <c r="G212" s="18"/>
      <c r="H212" s="19"/>
      <c r="I212" s="19">
        <f>SUM(I213:I213)</f>
        <v>0</v>
      </c>
      <c r="J212" s="19"/>
      <c r="K212" s="19">
        <f>SUM(K213:K213)</f>
        <v>1.258</v>
      </c>
      <c r="L212" s="19"/>
      <c r="M212" s="19">
        <f>SUM(M213:M213)</f>
        <v>0</v>
      </c>
      <c r="N212" s="19"/>
      <c r="O212" s="19">
        <f>SUM(O213:O213)</f>
        <v>0</v>
      </c>
      <c r="P212" s="19"/>
      <c r="Q212" s="19">
        <f>SUM(Q213:Q213)</f>
        <v>0</v>
      </c>
      <c r="R212" s="19"/>
      <c r="S212" s="19">
        <f>SUM(S213:S213)</f>
        <v>0</v>
      </c>
      <c r="T212" s="19"/>
      <c r="U212" s="19">
        <f>SUM(U213:U213)</f>
        <v>0</v>
      </c>
      <c r="V212" s="19"/>
      <c r="W212" s="19">
        <f>SUM(W213:W213)</f>
        <v>0</v>
      </c>
      <c r="X212" s="19"/>
      <c r="Y212" s="19">
        <f>SUM(Y213:Y213)</f>
        <v>1.258</v>
      </c>
      <c r="Z212" s="19"/>
      <c r="AA212" s="19">
        <f>SUM(AA213:AA213)</f>
        <v>1.258</v>
      </c>
      <c r="AB212" s="38" t="s">
        <v>62</v>
      </c>
      <c r="AC212" s="38"/>
      <c r="AD212" s="61" t="s">
        <v>62</v>
      </c>
      <c r="AE212" s="63" t="s">
        <v>62</v>
      </c>
      <c r="AF212" s="63" t="s">
        <v>290</v>
      </c>
      <c r="AG212" t="str">
        <f>A212&amp;B212&amp;C212</f>
        <v>102273SINAPI</v>
      </c>
    </row>
    <row r="213" spans="1:33" x14ac:dyDescent="0.2">
      <c r="A213" s="54" t="s">
        <v>299</v>
      </c>
      <c r="B213" s="55" t="s">
        <v>65</v>
      </c>
      <c r="C213" s="66" t="s">
        <v>53</v>
      </c>
      <c r="D213" s="56" t="s">
        <v>110</v>
      </c>
      <c r="E213" s="56" t="s">
        <v>300</v>
      </c>
      <c r="F213" s="14" t="s">
        <v>301</v>
      </c>
      <c r="G213" s="14">
        <v>1.7</v>
      </c>
      <c r="H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I213" s="17">
        <f>H213*G213/1</f>
        <v>0</v>
      </c>
      <c r="J213" s="17">
        <f>T213 + N213 + L213 + X213 + R213 + P213 + V213</f>
        <v>0.74</v>
      </c>
      <c r="K213" s="17">
        <f>U213 + O213 + M213 + Y213 + S213 + Q213 + W213</f>
        <v>1.258</v>
      </c>
      <c r="L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M213" s="17">
        <f>L213*G213/1</f>
        <v>0</v>
      </c>
      <c r="N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O213" s="17">
        <f>N213*G213/1</f>
        <v>0</v>
      </c>
      <c r="P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Q213" s="17">
        <f>P213*G213/1</f>
        <v>0</v>
      </c>
      <c r="R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S213" s="17">
        <f>R213*G213/1</f>
        <v>0</v>
      </c>
      <c r="T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U213" s="17">
        <f>T213*G213/1</f>
        <v>0</v>
      </c>
      <c r="V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</v>
      </c>
      <c r="W213" s="17">
        <f>V213*G213/1</f>
        <v>0</v>
      </c>
      <c r="X213" s="17">
        <f>IF(
                        C213="INSUMO",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A213&amp;B213,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A213&amp;B213,AG:AG,
                                                    0)
                                            ),
                                            "Não encontrado")
                                    )</f>
        <v>0.74</v>
      </c>
      <c r="Y213" s="17">
        <f>X213*G213/1</f>
        <v>1.258</v>
      </c>
      <c r="Z213" s="17">
        <f>IF(
                            C213="INSUMO",
                            IFERROR(
                                INDEX(
                                    Insumos!F:F,
                                    MATCH(
                                        A213&amp;B213,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A213&amp;B213,AG:AG,
                                        0)
                                ),
                                "Não encontrado")
                        )</f>
        <v>0.74</v>
      </c>
      <c r="AA213" s="17">
        <f>G213*Z213</f>
        <v>1.258</v>
      </c>
      <c r="AB213" s="40"/>
      <c r="AC213" s="40"/>
      <c r="AD213" s="56" t="s">
        <v>62</v>
      </c>
      <c r="AE213" s="67"/>
      <c r="AF213" s="67"/>
    </row>
    <row r="214" spans="1:33" ht="63.75" x14ac:dyDescent="0.2">
      <c r="A214" s="58" t="s">
        <v>274</v>
      </c>
      <c r="B214" s="59" t="s">
        <v>65</v>
      </c>
      <c r="C214" s="60" t="s">
        <v>62</v>
      </c>
      <c r="D214" s="61" t="s">
        <v>110</v>
      </c>
      <c r="E214" s="61" t="s">
        <v>275</v>
      </c>
      <c r="F214" s="62" t="s">
        <v>126</v>
      </c>
      <c r="G214" s="18"/>
      <c r="H214" s="19"/>
      <c r="I214" s="19">
        <f>SUM(I215:I215)</f>
        <v>0</v>
      </c>
      <c r="J214" s="19"/>
      <c r="K214" s="19">
        <f>SUM(K215:K215)</f>
        <v>0.76760000000000006</v>
      </c>
      <c r="L214" s="19"/>
      <c r="M214" s="19">
        <f>SUM(M215:M215)</f>
        <v>0</v>
      </c>
      <c r="N214" s="19"/>
      <c r="O214" s="19">
        <f>SUM(O215:O215)</f>
        <v>0.76760000000000006</v>
      </c>
      <c r="P214" s="19"/>
      <c r="Q214" s="19">
        <f>SUM(Q215:Q215)</f>
        <v>0</v>
      </c>
      <c r="R214" s="19"/>
      <c r="S214" s="19">
        <f>SUM(S215:S215)</f>
        <v>0</v>
      </c>
      <c r="T214" s="19"/>
      <c r="U214" s="19">
        <f>SUM(U215:U215)</f>
        <v>0</v>
      </c>
      <c r="V214" s="19"/>
      <c r="W214" s="19">
        <f>SUM(W215:W215)</f>
        <v>0</v>
      </c>
      <c r="X214" s="19"/>
      <c r="Y214" s="19">
        <f>SUM(Y215:Y215)</f>
        <v>0</v>
      </c>
      <c r="Z214" s="19"/>
      <c r="AA214" s="19">
        <f>SUM(AA215:AA215)</f>
        <v>0.76760000000000006</v>
      </c>
      <c r="AB214" s="38" t="s">
        <v>62</v>
      </c>
      <c r="AC214" s="38"/>
      <c r="AD214" s="61" t="s">
        <v>62</v>
      </c>
      <c r="AE214" s="63" t="s">
        <v>62</v>
      </c>
      <c r="AF214" s="63" t="s">
        <v>290</v>
      </c>
      <c r="AG214" t="str">
        <f>A214&amp;B214&amp;C214</f>
        <v>102272SINAPI</v>
      </c>
    </row>
    <row r="215" spans="1:33" ht="38.25" x14ac:dyDescent="0.2">
      <c r="A215" s="54" t="s">
        <v>302</v>
      </c>
      <c r="B215" s="55" t="s">
        <v>65</v>
      </c>
      <c r="C215" s="66" t="s">
        <v>53</v>
      </c>
      <c r="D215" s="56" t="s">
        <v>110</v>
      </c>
      <c r="E215" s="56" t="s">
        <v>303</v>
      </c>
      <c r="F215" s="14" t="s">
        <v>56</v>
      </c>
      <c r="G215" s="14">
        <v>8.0000000000000007E-5</v>
      </c>
      <c r="H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I215" s="17">
        <f>H215*G215/1</f>
        <v>0</v>
      </c>
      <c r="J215" s="17">
        <f>T215 + N215 + L215 + X215 + R215 + P215 + V215</f>
        <v>9595</v>
      </c>
      <c r="K215" s="17">
        <f>U215 + O215 + M215 + Y215 + S215 + Q215 + W215</f>
        <v>0.76760000000000006</v>
      </c>
      <c r="L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M215" s="17">
        <f>L215*G215/1</f>
        <v>0</v>
      </c>
      <c r="N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9595</v>
      </c>
      <c r="O215" s="17">
        <f>N215*G215/1</f>
        <v>0.76760000000000006</v>
      </c>
      <c r="P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Q215" s="17">
        <f>P215*G215/1</f>
        <v>0</v>
      </c>
      <c r="R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S215" s="17">
        <f>R215*G215/1</f>
        <v>0</v>
      </c>
      <c r="T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U215" s="17">
        <f>T215*G215/1</f>
        <v>0</v>
      </c>
      <c r="V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W215" s="17">
        <f>V215*G215/1</f>
        <v>0</v>
      </c>
      <c r="X215" s="17">
        <f>IF(
                        C215="INSUMO",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A215&amp;B215,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A215&amp;B215,AG:AG,
                                                    0)
                                            ),
                                            "Não encontrado")
                                    )</f>
        <v>0</v>
      </c>
      <c r="Y215" s="17">
        <f>X215*G215/1</f>
        <v>0</v>
      </c>
      <c r="Z215" s="17">
        <f>IF(
                            C215="INSUMO",
                            IFERROR(
                                INDEX(
                                    Insumos!F:F,
                                    MATCH(
                                        A215&amp;B215,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A215&amp;B215,AG:AG,
                                        0)
                                ),
                                "Não encontrado")
                        )</f>
        <v>9595</v>
      </c>
      <c r="AA215" s="17">
        <f>G215*Z215</f>
        <v>0.76760000000000006</v>
      </c>
      <c r="AB215" s="40"/>
      <c r="AC215" s="40"/>
      <c r="AD215" s="56" t="s">
        <v>62</v>
      </c>
      <c r="AE215" s="67"/>
      <c r="AF215" s="67"/>
    </row>
    <row r="216" spans="1:33" ht="63.75" x14ac:dyDescent="0.2">
      <c r="A216" s="58" t="s">
        <v>276</v>
      </c>
      <c r="B216" s="59" t="s">
        <v>65</v>
      </c>
      <c r="C216" s="60" t="s">
        <v>62</v>
      </c>
      <c r="D216" s="61" t="s">
        <v>110</v>
      </c>
      <c r="E216" s="61" t="s">
        <v>277</v>
      </c>
      <c r="F216" s="62" t="s">
        <v>126</v>
      </c>
      <c r="G216" s="18"/>
      <c r="H216" s="19"/>
      <c r="I216" s="19">
        <f>SUM(I217:I217)</f>
        <v>0</v>
      </c>
      <c r="J216" s="19"/>
      <c r="K216" s="19">
        <f>SUM(K217:K217)</f>
        <v>0.14200599999999999</v>
      </c>
      <c r="L216" s="19"/>
      <c r="M216" s="19">
        <f>SUM(M217:M217)</f>
        <v>0</v>
      </c>
      <c r="N216" s="19"/>
      <c r="O216" s="19">
        <f>SUM(O217:O217)</f>
        <v>0.14200599999999999</v>
      </c>
      <c r="P216" s="19"/>
      <c r="Q216" s="19">
        <f>SUM(Q217:Q217)</f>
        <v>0</v>
      </c>
      <c r="R216" s="19"/>
      <c r="S216" s="19">
        <f>SUM(S217:S217)</f>
        <v>0</v>
      </c>
      <c r="T216" s="19"/>
      <c r="U216" s="19">
        <f>SUM(U217:U217)</f>
        <v>0</v>
      </c>
      <c r="V216" s="19"/>
      <c r="W216" s="19">
        <f>SUM(W217:W217)</f>
        <v>0</v>
      </c>
      <c r="X216" s="19"/>
      <c r="Y216" s="19">
        <f>SUM(Y217:Y217)</f>
        <v>0</v>
      </c>
      <c r="Z216" s="19"/>
      <c r="AA216" s="19">
        <f>SUM(AA217:AA217)</f>
        <v>0.14200599999999999</v>
      </c>
      <c r="AB216" s="38" t="s">
        <v>62</v>
      </c>
      <c r="AC216" s="38"/>
      <c r="AD216" s="61" t="s">
        <v>62</v>
      </c>
      <c r="AE216" s="63" t="s">
        <v>62</v>
      </c>
      <c r="AF216" s="63" t="s">
        <v>290</v>
      </c>
      <c r="AG216" t="str">
        <f>A216&amp;B216&amp;C216</f>
        <v>102271SINAPI</v>
      </c>
    </row>
    <row r="217" spans="1:33" ht="38.25" x14ac:dyDescent="0.2">
      <c r="A217" s="54" t="s">
        <v>302</v>
      </c>
      <c r="B217" s="55" t="s">
        <v>65</v>
      </c>
      <c r="C217" s="66" t="s">
        <v>53</v>
      </c>
      <c r="D217" s="56" t="s">
        <v>110</v>
      </c>
      <c r="E217" s="56" t="s">
        <v>303</v>
      </c>
      <c r="F217" s="14" t="s">
        <v>56</v>
      </c>
      <c r="G217" s="14">
        <v>1.4800000000000001E-5</v>
      </c>
      <c r="H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I217" s="17">
        <f>H217*G217/1</f>
        <v>0</v>
      </c>
      <c r="J217" s="17">
        <f>T217 + N217 + L217 + X217 + R217 + P217 + V217</f>
        <v>9595</v>
      </c>
      <c r="K217" s="17">
        <f>U217 + O217 + M217 + Y217 + S217 + Q217 + W217</f>
        <v>0.14200599999999999</v>
      </c>
      <c r="L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M217" s="17">
        <f>L217*G217/1</f>
        <v>0</v>
      </c>
      <c r="N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9595</v>
      </c>
      <c r="O217" s="17">
        <f>N217*G217/1</f>
        <v>0.14200599999999999</v>
      </c>
      <c r="P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Q217" s="17">
        <f>P217*G217/1</f>
        <v>0</v>
      </c>
      <c r="R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S217" s="17">
        <f>R217*G217/1</f>
        <v>0</v>
      </c>
      <c r="T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U217" s="17">
        <f>T217*G217/1</f>
        <v>0</v>
      </c>
      <c r="V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W217" s="17">
        <f>V217*G217/1</f>
        <v>0</v>
      </c>
      <c r="X217" s="17">
        <f>IF(
                        C217="INSUMO",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A217&amp;B217,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A217&amp;B217,AG:AG,
                                                    0)
                                            ),
                                            "Não encontrado")
                                    )</f>
        <v>0</v>
      </c>
      <c r="Y217" s="17">
        <f>X217*G217/1</f>
        <v>0</v>
      </c>
      <c r="Z217" s="17">
        <f>IF(
                            C217="INSUMO",
                            IFERROR(
                                INDEX(
                                    Insumos!F:F,
                                    MATCH(
                                        A217&amp;B217,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A217&amp;B217,AG:AG,
                                        0)
                                ),
                                "Não encontrado")
                        )</f>
        <v>9595</v>
      </c>
      <c r="AA217" s="17">
        <f>G217*Z217</f>
        <v>0.14200599999999999</v>
      </c>
      <c r="AB217" s="40"/>
      <c r="AC217" s="40"/>
      <c r="AD217" s="56" t="s">
        <v>62</v>
      </c>
      <c r="AE217" s="67"/>
      <c r="AF217" s="67"/>
    </row>
    <row r="218" spans="1:33" ht="63.75" x14ac:dyDescent="0.2">
      <c r="A218" s="58" t="s">
        <v>278</v>
      </c>
      <c r="B218" s="59" t="s">
        <v>65</v>
      </c>
      <c r="C218" s="60" t="s">
        <v>62</v>
      </c>
      <c r="D218" s="61" t="s">
        <v>110</v>
      </c>
      <c r="E218" s="61" t="s">
        <v>279</v>
      </c>
      <c r="F218" s="62" t="s">
        <v>126</v>
      </c>
      <c r="G218" s="18"/>
      <c r="H218" s="19"/>
      <c r="I218" s="19">
        <f>SUM(I219:I219)</f>
        <v>0</v>
      </c>
      <c r="J218" s="19"/>
      <c r="K218" s="19">
        <f>SUM(K219:K219)</f>
        <v>0.61407999999999996</v>
      </c>
      <c r="L218" s="19"/>
      <c r="M218" s="19">
        <f>SUM(M219:M219)</f>
        <v>0</v>
      </c>
      <c r="N218" s="19"/>
      <c r="O218" s="19">
        <f>SUM(O219:O219)</f>
        <v>0.61407999999999996</v>
      </c>
      <c r="P218" s="19"/>
      <c r="Q218" s="19">
        <f>SUM(Q219:Q219)</f>
        <v>0</v>
      </c>
      <c r="R218" s="19"/>
      <c r="S218" s="19">
        <f>SUM(S219:S219)</f>
        <v>0</v>
      </c>
      <c r="T218" s="19"/>
      <c r="U218" s="19">
        <f>SUM(U219:U219)</f>
        <v>0</v>
      </c>
      <c r="V218" s="19"/>
      <c r="W218" s="19">
        <f>SUM(W219:W219)</f>
        <v>0</v>
      </c>
      <c r="X218" s="19"/>
      <c r="Y218" s="19">
        <f>SUM(Y219:Y219)</f>
        <v>0</v>
      </c>
      <c r="Z218" s="19"/>
      <c r="AA218" s="19">
        <f>SUM(AA219:AA219)</f>
        <v>0.61407999999999996</v>
      </c>
      <c r="AB218" s="38" t="s">
        <v>62</v>
      </c>
      <c r="AC218" s="38"/>
      <c r="AD218" s="61" t="s">
        <v>62</v>
      </c>
      <c r="AE218" s="63" t="s">
        <v>62</v>
      </c>
      <c r="AF218" s="63" t="s">
        <v>290</v>
      </c>
      <c r="AG218" t="str">
        <f>A218&amp;B218&amp;C218</f>
        <v>102270SINAPI</v>
      </c>
    </row>
    <row r="219" spans="1:33" ht="38.25" x14ac:dyDescent="0.2">
      <c r="A219" s="54" t="s">
        <v>302</v>
      </c>
      <c r="B219" s="55" t="s">
        <v>65</v>
      </c>
      <c r="C219" s="66" t="s">
        <v>53</v>
      </c>
      <c r="D219" s="56" t="s">
        <v>110</v>
      </c>
      <c r="E219" s="56" t="s">
        <v>303</v>
      </c>
      <c r="F219" s="14" t="s">
        <v>56</v>
      </c>
      <c r="G219" s="14">
        <v>6.3999999999999997E-5</v>
      </c>
      <c r="H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I219" s="17">
        <f>H219*G219/1</f>
        <v>0</v>
      </c>
      <c r="J219" s="17">
        <f>T219 + N219 + L219 + X219 + R219 + P219 + V219</f>
        <v>9595</v>
      </c>
      <c r="K219" s="17">
        <f>U219 + O219 + M219 + Y219 + S219 + Q219 + W219</f>
        <v>0.61407999999999996</v>
      </c>
      <c r="L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M219" s="17">
        <f>L219*G219/1</f>
        <v>0</v>
      </c>
      <c r="N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9595</v>
      </c>
      <c r="O219" s="17">
        <f>N219*G219/1</f>
        <v>0.61407999999999996</v>
      </c>
      <c r="P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Q219" s="17">
        <f>P219*G219/1</f>
        <v>0</v>
      </c>
      <c r="R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S219" s="17">
        <f>R219*G219/1</f>
        <v>0</v>
      </c>
      <c r="T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U219" s="17">
        <f>T219*G219/1</f>
        <v>0</v>
      </c>
      <c r="V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W219" s="17">
        <f>V219*G219/1</f>
        <v>0</v>
      </c>
      <c r="X219" s="17">
        <f>IF(
                        C219="INSUMO",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A219&amp;B219,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A219&amp;B219,AG:AG,
                                                    0)
                                            ),
                                            "Não encontrado")
                                    )</f>
        <v>0</v>
      </c>
      <c r="Y219" s="17">
        <f>X219*G219/1</f>
        <v>0</v>
      </c>
      <c r="Z219" s="17">
        <f>IF(
                            C219="INSUMO",
                            IFERROR(
                                INDEX(
                                    Insumos!F:F,
                                    MATCH(
                                        A219&amp;B219,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A219&amp;B219,AG:AG,
                                        0)
                                ),
                                "Não encontrado")
                        )</f>
        <v>9595</v>
      </c>
      <c r="AA219" s="17">
        <f>G219*Z219</f>
        <v>0.61407999999999996</v>
      </c>
      <c r="AB219" s="40"/>
      <c r="AC219" s="40"/>
      <c r="AD219" s="56" t="s">
        <v>62</v>
      </c>
      <c r="AE219" s="67"/>
      <c r="AF219" s="67"/>
    </row>
    <row r="220" spans="1:33" ht="25.5" x14ac:dyDescent="0.2">
      <c r="A220" s="58" t="s">
        <v>280</v>
      </c>
      <c r="B220" s="59" t="s">
        <v>65</v>
      </c>
      <c r="C220" s="60" t="s">
        <v>62</v>
      </c>
      <c r="D220" s="61" t="s">
        <v>110</v>
      </c>
      <c r="E220" s="61" t="s">
        <v>281</v>
      </c>
      <c r="F220" s="62" t="s">
        <v>126</v>
      </c>
      <c r="G220" s="18"/>
      <c r="H220" s="19"/>
      <c r="I220" s="19">
        <f>SUM(I221:I228)</f>
        <v>3.03</v>
      </c>
      <c r="J220" s="19"/>
      <c r="K220" s="19">
        <f>SUM(K221:K228)</f>
        <v>19.117557600000001</v>
      </c>
      <c r="L220" s="19"/>
      <c r="M220" s="19">
        <f>SUM(M221:M228)</f>
        <v>19.117557600000001</v>
      </c>
      <c r="N220" s="19"/>
      <c r="O220" s="19">
        <f>SUM(O221:O228)</f>
        <v>0</v>
      </c>
      <c r="P220" s="19"/>
      <c r="Q220" s="19">
        <f>SUM(Q221:Q228)</f>
        <v>0</v>
      </c>
      <c r="R220" s="19"/>
      <c r="S220" s="19">
        <f>SUM(S221:S228)</f>
        <v>0</v>
      </c>
      <c r="T220" s="19"/>
      <c r="U220" s="19">
        <f>SUM(U221:U228)</f>
        <v>0</v>
      </c>
      <c r="V220" s="19"/>
      <c r="W220" s="19">
        <f>SUM(W221:W228)</f>
        <v>0</v>
      </c>
      <c r="X220" s="19"/>
      <c r="Y220" s="19">
        <f>SUM(Y221:Y228)</f>
        <v>0</v>
      </c>
      <c r="Z220" s="19"/>
      <c r="AA220" s="19">
        <f>SUM(AA221:AA228)</f>
        <v>22.147557599999999</v>
      </c>
      <c r="AB220" s="38" t="s">
        <v>62</v>
      </c>
      <c r="AC220" s="38"/>
      <c r="AD220" s="61" t="s">
        <v>62</v>
      </c>
      <c r="AE220" s="63" t="s">
        <v>62</v>
      </c>
      <c r="AF220" s="63" t="s">
        <v>201</v>
      </c>
      <c r="AG220" t="str">
        <f>A220&amp;B220&amp;C220</f>
        <v>88298SINAPI</v>
      </c>
    </row>
    <row r="221" spans="1:33" ht="25.5" x14ac:dyDescent="0.2">
      <c r="A221" s="54" t="s">
        <v>304</v>
      </c>
      <c r="B221" s="55" t="s">
        <v>65</v>
      </c>
      <c r="C221" s="66" t="s">
        <v>45</v>
      </c>
      <c r="D221" s="56" t="s">
        <v>110</v>
      </c>
      <c r="E221" s="56" t="s">
        <v>305</v>
      </c>
      <c r="F221" s="14" t="s">
        <v>126</v>
      </c>
      <c r="G221" s="14">
        <v>1</v>
      </c>
      <c r="H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I221" s="17">
        <f t="shared" ref="I221:I228" si="139">H221*G221/1</f>
        <v>0</v>
      </c>
      <c r="J221" s="17">
        <f t="shared" ref="J221:K228" si="140">T221 + N221 + L221 + X221 + R221 + P221 + V221</f>
        <v>0.15755759999999999</v>
      </c>
      <c r="K221" s="17">
        <f t="shared" si="140"/>
        <v>0.15755759999999999</v>
      </c>
      <c r="L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0.15755759999999999</v>
      </c>
      <c r="M221" s="17">
        <f t="shared" ref="M221:M228" si="141">L221*G221/1</f>
        <v>0.15755759999999999</v>
      </c>
      <c r="N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O221" s="17">
        <f t="shared" ref="O221:O228" si="142">N221*G221/1</f>
        <v>0</v>
      </c>
      <c r="P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Q221" s="17">
        <f t="shared" ref="Q221:Q228" si="143">P221*G221/1</f>
        <v>0</v>
      </c>
      <c r="R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S221" s="17">
        <f t="shared" ref="S221:S228" si="144">R221*G221/1</f>
        <v>0</v>
      </c>
      <c r="T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U221" s="17">
        <f t="shared" ref="U221:U228" si="145">T221*G221/1</f>
        <v>0</v>
      </c>
      <c r="V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W221" s="17">
        <f t="shared" ref="W221:W228" si="146">V221*G221/1</f>
        <v>0</v>
      </c>
      <c r="X221" s="17">
        <f>IF(
                        C221="INSUMO",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A221&amp;B221,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A221&amp;B221,AG:AG,
                                                    0)
                                            ),
                                            "Não encontrado")
                                    )</f>
        <v>0</v>
      </c>
      <c r="Y221" s="17">
        <f t="shared" ref="Y221:Y228" si="147">X221*G221/1</f>
        <v>0</v>
      </c>
      <c r="Z221" s="17">
        <f>IF(
                            C221="INSUMO",
                            IFERROR(
                                INDEX(
                                    Insumos!F:F,
                                    MATCH(
                                        A221&amp;B221,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A221&amp;B221,AG:AG,
                                        0)
                                ),
                                "Não encontrado")
                        )</f>
        <v>0.15755759999999999</v>
      </c>
      <c r="AA221" s="17">
        <f t="shared" ref="AA221:AA228" si="148">G221*Z221</f>
        <v>0.15755759999999999</v>
      </c>
      <c r="AB221" s="40"/>
      <c r="AC221" s="40"/>
      <c r="AD221" s="56" t="s">
        <v>62</v>
      </c>
      <c r="AE221" s="67"/>
      <c r="AF221" s="67"/>
    </row>
    <row r="222" spans="1:33" ht="25.5" x14ac:dyDescent="0.2">
      <c r="A222" s="49" t="s">
        <v>161</v>
      </c>
      <c r="B222" s="50" t="s">
        <v>65</v>
      </c>
      <c r="C222" s="64" t="s">
        <v>53</v>
      </c>
      <c r="D222" s="52" t="s">
        <v>110</v>
      </c>
      <c r="E222" s="52" t="s">
        <v>162</v>
      </c>
      <c r="F222" s="13" t="s">
        <v>126</v>
      </c>
      <c r="G222" s="13">
        <v>1</v>
      </c>
      <c r="H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0.89</v>
      </c>
      <c r="I222" s="16">
        <f t="shared" si="139"/>
        <v>0.89</v>
      </c>
      <c r="J222" s="16">
        <f t="shared" si="140"/>
        <v>0</v>
      </c>
      <c r="K222" s="16">
        <f t="shared" si="140"/>
        <v>0</v>
      </c>
      <c r="L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M222" s="16">
        <f t="shared" si="141"/>
        <v>0</v>
      </c>
      <c r="N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O222" s="16">
        <f t="shared" si="142"/>
        <v>0</v>
      </c>
      <c r="P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Q222" s="16">
        <f t="shared" si="143"/>
        <v>0</v>
      </c>
      <c r="R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S222" s="16">
        <f t="shared" si="144"/>
        <v>0</v>
      </c>
      <c r="T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U222" s="16">
        <f t="shared" si="145"/>
        <v>0</v>
      </c>
      <c r="V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W222" s="16">
        <f t="shared" si="146"/>
        <v>0</v>
      </c>
      <c r="X222" s="16">
        <f>IF(
                        C222="INSUMO",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A222&amp;B222,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A222&amp;B222,AG:AG,
                                                    0)
                                            ),
                                            "Não encontrado")
                                    )</f>
        <v>0</v>
      </c>
      <c r="Y222" s="16">
        <f t="shared" si="147"/>
        <v>0</v>
      </c>
      <c r="Z222" s="16">
        <f>IF(
                            C222="INSUMO",
                            IFERROR(
                                INDEX(
                                    Insumos!F:F,
                                    MATCH(
                                        A222&amp;B222,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A222&amp;B222,AG:AG,
                                        0)
                                ),
                                "Não encontrado")
                        )</f>
        <v>0.89</v>
      </c>
      <c r="AA222" s="16">
        <f t="shared" si="148"/>
        <v>0.89</v>
      </c>
      <c r="AB222" s="39"/>
      <c r="AC222" s="39"/>
      <c r="AD222" s="52" t="s">
        <v>62</v>
      </c>
      <c r="AE222" s="65"/>
      <c r="AF222" s="65"/>
    </row>
    <row r="223" spans="1:33" ht="25.5" x14ac:dyDescent="0.2">
      <c r="A223" s="54" t="s">
        <v>295</v>
      </c>
      <c r="B223" s="55" t="s">
        <v>65</v>
      </c>
      <c r="C223" s="66" t="s">
        <v>53</v>
      </c>
      <c r="D223" s="56" t="s">
        <v>110</v>
      </c>
      <c r="E223" s="56" t="s">
        <v>296</v>
      </c>
      <c r="F223" s="14" t="s">
        <v>126</v>
      </c>
      <c r="G223" s="14">
        <v>1</v>
      </c>
      <c r="H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0.01</v>
      </c>
      <c r="I223" s="17">
        <f t="shared" si="139"/>
        <v>0.01</v>
      </c>
      <c r="J223" s="17">
        <f t="shared" si="140"/>
        <v>0</v>
      </c>
      <c r="K223" s="17">
        <f t="shared" si="140"/>
        <v>0</v>
      </c>
      <c r="L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M223" s="17">
        <f t="shared" si="141"/>
        <v>0</v>
      </c>
      <c r="N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O223" s="17">
        <f t="shared" si="142"/>
        <v>0</v>
      </c>
      <c r="P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Q223" s="17">
        <f t="shared" si="143"/>
        <v>0</v>
      </c>
      <c r="R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S223" s="17">
        <f t="shared" si="144"/>
        <v>0</v>
      </c>
      <c r="T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U223" s="17">
        <f t="shared" si="145"/>
        <v>0</v>
      </c>
      <c r="V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W223" s="17">
        <f t="shared" si="146"/>
        <v>0</v>
      </c>
      <c r="X223" s="17">
        <f>IF(
                        C223="INSUMO",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A223&amp;B223,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A223&amp;B223,AG:AG,
                                                    0)
                                            ),
                                            "Não encontrado")
                                    )</f>
        <v>0</v>
      </c>
      <c r="Y223" s="17">
        <f t="shared" si="147"/>
        <v>0</v>
      </c>
      <c r="Z223" s="17">
        <f>IF(
                            C223="INSUMO",
                            IFERROR(
                                INDEX(
                                    Insumos!F:F,
                                    MATCH(
                                        A223&amp;B223,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A223&amp;B223,AG:AG,
                                        0)
                                ),
                                "Não encontrado")
                        )</f>
        <v>0.01</v>
      </c>
      <c r="AA223" s="17">
        <f t="shared" si="148"/>
        <v>0.01</v>
      </c>
      <c r="AB223" s="40"/>
      <c r="AC223" s="40"/>
      <c r="AD223" s="56" t="s">
        <v>62</v>
      </c>
      <c r="AE223" s="67"/>
      <c r="AF223" s="67"/>
    </row>
    <row r="224" spans="1:33" x14ac:dyDescent="0.2">
      <c r="A224" s="49" t="s">
        <v>163</v>
      </c>
      <c r="B224" s="50" t="s">
        <v>65</v>
      </c>
      <c r="C224" s="64" t="s">
        <v>53</v>
      </c>
      <c r="D224" s="52" t="s">
        <v>110</v>
      </c>
      <c r="E224" s="52" t="s">
        <v>164</v>
      </c>
      <c r="F224" s="13" t="s">
        <v>126</v>
      </c>
      <c r="G224" s="13">
        <v>1</v>
      </c>
      <c r="H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0.08</v>
      </c>
      <c r="I224" s="16">
        <f t="shared" si="139"/>
        <v>0.08</v>
      </c>
      <c r="J224" s="16">
        <f t="shared" si="140"/>
        <v>0</v>
      </c>
      <c r="K224" s="16">
        <f t="shared" si="140"/>
        <v>0</v>
      </c>
      <c r="L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M224" s="16">
        <f t="shared" si="141"/>
        <v>0</v>
      </c>
      <c r="N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O224" s="16">
        <f t="shared" si="142"/>
        <v>0</v>
      </c>
      <c r="P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Q224" s="16">
        <f t="shared" si="143"/>
        <v>0</v>
      </c>
      <c r="R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S224" s="16">
        <f t="shared" si="144"/>
        <v>0</v>
      </c>
      <c r="T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U224" s="16">
        <f t="shared" si="145"/>
        <v>0</v>
      </c>
      <c r="V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W224" s="16">
        <f t="shared" si="146"/>
        <v>0</v>
      </c>
      <c r="X224" s="16">
        <f>IF(
                        C224="INSUMO",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A224&amp;B224,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A224&amp;B224,AG:AG,
                                                    0)
                                            ),
                                            "Não encontrado")
                                    )</f>
        <v>0</v>
      </c>
      <c r="Y224" s="16">
        <f t="shared" si="147"/>
        <v>0</v>
      </c>
      <c r="Z224" s="16">
        <f>IF(
                            C224="INSUMO",
                            IFERROR(
                                INDEX(
                                    Insumos!F:F,
                                    MATCH(
                                        A224&amp;B224,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A224&amp;B224,AG:AG,
                                        0)
                                ),
                                "Não encontrado")
                        )</f>
        <v>0.08</v>
      </c>
      <c r="AA224" s="16">
        <f t="shared" si="148"/>
        <v>0.08</v>
      </c>
      <c r="AB224" s="39"/>
      <c r="AC224" s="39"/>
      <c r="AD224" s="52" t="s">
        <v>62</v>
      </c>
      <c r="AE224" s="65"/>
      <c r="AF224" s="65"/>
    </row>
    <row r="225" spans="1:33" x14ac:dyDescent="0.2">
      <c r="A225" s="54" t="s">
        <v>159</v>
      </c>
      <c r="B225" s="55" t="s">
        <v>65</v>
      </c>
      <c r="C225" s="66" t="s">
        <v>53</v>
      </c>
      <c r="D225" s="56" t="s">
        <v>110</v>
      </c>
      <c r="E225" s="56" t="s">
        <v>160</v>
      </c>
      <c r="F225" s="14" t="s">
        <v>126</v>
      </c>
      <c r="G225" s="14">
        <v>1</v>
      </c>
      <c r="H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1.43</v>
      </c>
      <c r="I225" s="17">
        <f t="shared" si="139"/>
        <v>1.43</v>
      </c>
      <c r="J225" s="17">
        <f t="shared" si="140"/>
        <v>0</v>
      </c>
      <c r="K225" s="17">
        <f t="shared" si="140"/>
        <v>0</v>
      </c>
      <c r="L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M225" s="17">
        <f t="shared" si="141"/>
        <v>0</v>
      </c>
      <c r="N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O225" s="17">
        <f t="shared" si="142"/>
        <v>0</v>
      </c>
      <c r="P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Q225" s="17">
        <f t="shared" si="143"/>
        <v>0</v>
      </c>
      <c r="R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S225" s="17">
        <f t="shared" si="144"/>
        <v>0</v>
      </c>
      <c r="T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U225" s="17">
        <f t="shared" si="145"/>
        <v>0</v>
      </c>
      <c r="V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W225" s="17">
        <f t="shared" si="146"/>
        <v>0</v>
      </c>
      <c r="X225" s="17">
        <f>IF(
                        C225="INSUMO",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A225&amp;B225,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A225&amp;B225,AG:AG,
                                                    0)
                                            ),
                                            "Não encontrado")
                                    )</f>
        <v>0</v>
      </c>
      <c r="Y225" s="17">
        <f t="shared" si="147"/>
        <v>0</v>
      </c>
      <c r="Z225" s="17">
        <f>IF(
                            C225="INSUMO",
                            IFERROR(
                                INDEX(
                                    Insumos!F:F,
                                    MATCH(
                                        A225&amp;B225,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A225&amp;B225,AG:AG,
                                        0)
                                ),
                                "Não encontrado")
                        )</f>
        <v>1.43</v>
      </c>
      <c r="AA225" s="17">
        <f t="shared" si="148"/>
        <v>1.43</v>
      </c>
      <c r="AB225" s="40"/>
      <c r="AC225" s="40"/>
      <c r="AD225" s="56" t="s">
        <v>62</v>
      </c>
      <c r="AE225" s="67"/>
      <c r="AF225" s="67"/>
    </row>
    <row r="226" spans="1:33" ht="25.5" x14ac:dyDescent="0.2">
      <c r="A226" s="49" t="s">
        <v>165</v>
      </c>
      <c r="B226" s="50" t="s">
        <v>65</v>
      </c>
      <c r="C226" s="64" t="s">
        <v>53</v>
      </c>
      <c r="D226" s="52" t="s">
        <v>110</v>
      </c>
      <c r="E226" s="52" t="s">
        <v>166</v>
      </c>
      <c r="F226" s="13" t="s">
        <v>126</v>
      </c>
      <c r="G226" s="13">
        <v>1</v>
      </c>
      <c r="H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0.61</v>
      </c>
      <c r="I226" s="16">
        <f t="shared" si="139"/>
        <v>0.61</v>
      </c>
      <c r="J226" s="16">
        <f t="shared" si="140"/>
        <v>0</v>
      </c>
      <c r="K226" s="16">
        <f t="shared" si="140"/>
        <v>0</v>
      </c>
      <c r="L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M226" s="16">
        <f t="shared" si="141"/>
        <v>0</v>
      </c>
      <c r="N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O226" s="16">
        <f t="shared" si="142"/>
        <v>0</v>
      </c>
      <c r="P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Q226" s="16">
        <f t="shared" si="143"/>
        <v>0</v>
      </c>
      <c r="R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S226" s="16">
        <f t="shared" si="144"/>
        <v>0</v>
      </c>
      <c r="T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U226" s="16">
        <f t="shared" si="145"/>
        <v>0</v>
      </c>
      <c r="V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W226" s="16">
        <f t="shared" si="146"/>
        <v>0</v>
      </c>
      <c r="X226" s="16">
        <f>IF(
                        C226="INSUMO",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A226&amp;B226,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A226&amp;B226,AG:AG,
                                                    0)
                                            ),
                                            "Não encontrado")
                                    )</f>
        <v>0</v>
      </c>
      <c r="Y226" s="16">
        <f t="shared" si="147"/>
        <v>0</v>
      </c>
      <c r="Z226" s="16">
        <f>IF(
                            C226="INSUMO",
                            IFERROR(
                                INDEX(
                                    Insumos!F:F,
                                    MATCH(
                                        A226&amp;B226,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A226&amp;B226,AG:AG,
                                        0)
                                ),
                                "Não encontrado")
                        )</f>
        <v>0.61</v>
      </c>
      <c r="AA226" s="16">
        <f t="shared" si="148"/>
        <v>0.61</v>
      </c>
      <c r="AB226" s="39"/>
      <c r="AC226" s="39"/>
      <c r="AD226" s="52" t="s">
        <v>62</v>
      </c>
      <c r="AE226" s="65"/>
      <c r="AF226" s="65"/>
    </row>
    <row r="227" spans="1:33" ht="25.5" x14ac:dyDescent="0.2">
      <c r="A227" s="54" t="s">
        <v>167</v>
      </c>
      <c r="B227" s="55" t="s">
        <v>65</v>
      </c>
      <c r="C227" s="66" t="s">
        <v>53</v>
      </c>
      <c r="D227" s="56" t="s">
        <v>110</v>
      </c>
      <c r="E227" s="56" t="s">
        <v>168</v>
      </c>
      <c r="F227" s="14" t="s">
        <v>126</v>
      </c>
      <c r="G227" s="14">
        <v>1</v>
      </c>
      <c r="H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0.01</v>
      </c>
      <c r="I227" s="17">
        <f t="shared" si="139"/>
        <v>0.01</v>
      </c>
      <c r="J227" s="17">
        <f t="shared" si="140"/>
        <v>0</v>
      </c>
      <c r="K227" s="17">
        <f t="shared" si="140"/>
        <v>0</v>
      </c>
      <c r="L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M227" s="17">
        <f t="shared" si="141"/>
        <v>0</v>
      </c>
      <c r="N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O227" s="17">
        <f t="shared" si="142"/>
        <v>0</v>
      </c>
      <c r="P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Q227" s="17">
        <f t="shared" si="143"/>
        <v>0</v>
      </c>
      <c r="R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S227" s="17">
        <f t="shared" si="144"/>
        <v>0</v>
      </c>
      <c r="T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U227" s="17">
        <f t="shared" si="145"/>
        <v>0</v>
      </c>
      <c r="V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W227" s="17">
        <f t="shared" si="146"/>
        <v>0</v>
      </c>
      <c r="X227" s="17">
        <f>IF(
                        C227="INSUMO",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A227&amp;B227,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A227&amp;B227,AG:AG,
                                                    0)
                                            ),
                                            "Não encontrado")
                                    )</f>
        <v>0</v>
      </c>
      <c r="Y227" s="17">
        <f t="shared" si="147"/>
        <v>0</v>
      </c>
      <c r="Z227" s="17">
        <f>IF(
                            C227="INSUMO",
                            IFERROR(
                                INDEX(
                                    Insumos!F:F,
                                    MATCH(
                                        A227&amp;B227,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A227&amp;B227,AG:AG,
                                        0)
                                ),
                                "Não encontrado")
                        )</f>
        <v>0.01</v>
      </c>
      <c r="AA227" s="17">
        <f t="shared" si="148"/>
        <v>0.01</v>
      </c>
      <c r="AB227" s="40"/>
      <c r="AC227" s="40"/>
      <c r="AD227" s="56" t="s">
        <v>62</v>
      </c>
      <c r="AE227" s="67"/>
      <c r="AF227" s="67"/>
    </row>
    <row r="228" spans="1:33" x14ac:dyDescent="0.2">
      <c r="A228" s="49" t="s">
        <v>306</v>
      </c>
      <c r="B228" s="50" t="s">
        <v>65</v>
      </c>
      <c r="C228" s="64" t="s">
        <v>53</v>
      </c>
      <c r="D228" s="52" t="s">
        <v>110</v>
      </c>
      <c r="E228" s="52" t="s">
        <v>307</v>
      </c>
      <c r="F228" s="13" t="s">
        <v>126</v>
      </c>
      <c r="G228" s="13">
        <v>1</v>
      </c>
      <c r="H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I228" s="16">
        <f t="shared" si="139"/>
        <v>0</v>
      </c>
      <c r="J228" s="16">
        <f t="shared" si="140"/>
        <v>18.96</v>
      </c>
      <c r="K228" s="16">
        <f t="shared" si="140"/>
        <v>18.96</v>
      </c>
      <c r="L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18.96</v>
      </c>
      <c r="M228" s="16">
        <f t="shared" si="141"/>
        <v>18.96</v>
      </c>
      <c r="N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O228" s="16">
        <f t="shared" si="142"/>
        <v>0</v>
      </c>
      <c r="P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Q228" s="16">
        <f t="shared" si="143"/>
        <v>0</v>
      </c>
      <c r="R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S228" s="16">
        <f t="shared" si="144"/>
        <v>0</v>
      </c>
      <c r="T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U228" s="16">
        <f t="shared" si="145"/>
        <v>0</v>
      </c>
      <c r="V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W228" s="16">
        <f t="shared" si="146"/>
        <v>0</v>
      </c>
      <c r="X228" s="16">
        <f>IF(
                        C228="INSUMO",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A228&amp;B228,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A228&amp;B228,AG:AG,
                                                    0)
                                            ),
                                            "Não encontrado")
                                    )</f>
        <v>0</v>
      </c>
      <c r="Y228" s="16">
        <f t="shared" si="147"/>
        <v>0</v>
      </c>
      <c r="Z228" s="16">
        <f>IF(
                            C228="INSUMO",
                            IFERROR(
                                INDEX(
                                    Insumos!F:F,
                                    MATCH(
                                        A228&amp;B228,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A228&amp;B228,AG:AG,
                                        0)
                                ),
                                "Não encontrado")
                        )</f>
        <v>18.96</v>
      </c>
      <c r="AA228" s="16">
        <f t="shared" si="148"/>
        <v>18.96</v>
      </c>
      <c r="AB228" s="39"/>
      <c r="AC228" s="39"/>
      <c r="AD228" s="52" t="s">
        <v>62</v>
      </c>
      <c r="AE228" s="65"/>
      <c r="AF228" s="65"/>
    </row>
    <row r="229" spans="1:33" ht="25.5" x14ac:dyDescent="0.2">
      <c r="A229" s="58" t="s">
        <v>282</v>
      </c>
      <c r="B229" s="59" t="s">
        <v>65</v>
      </c>
      <c r="C229" s="60" t="s">
        <v>62</v>
      </c>
      <c r="D229" s="61" t="s">
        <v>110</v>
      </c>
      <c r="E229" s="61" t="s">
        <v>283</v>
      </c>
      <c r="F229" s="62" t="s">
        <v>126</v>
      </c>
      <c r="G229" s="18"/>
      <c r="H229" s="19"/>
      <c r="I229" s="19">
        <f>SUM(I230:I230)</f>
        <v>0</v>
      </c>
      <c r="J229" s="19"/>
      <c r="K229" s="19">
        <f>SUM(K230:K230)</f>
        <v>0.58151600000000003</v>
      </c>
      <c r="L229" s="19"/>
      <c r="M229" s="19">
        <f>SUM(M230:M230)</f>
        <v>0.58151600000000003</v>
      </c>
      <c r="N229" s="19"/>
      <c r="O229" s="19">
        <f>SUM(O230:O230)</f>
        <v>0</v>
      </c>
      <c r="P229" s="19"/>
      <c r="Q229" s="19">
        <f>SUM(Q230:Q230)</f>
        <v>0</v>
      </c>
      <c r="R229" s="19"/>
      <c r="S229" s="19">
        <f>SUM(S230:S230)</f>
        <v>0</v>
      </c>
      <c r="T229" s="19"/>
      <c r="U229" s="19">
        <f>SUM(U230:U230)</f>
        <v>0</v>
      </c>
      <c r="V229" s="19"/>
      <c r="W229" s="19">
        <f>SUM(W230:W230)</f>
        <v>0</v>
      </c>
      <c r="X229" s="19"/>
      <c r="Y229" s="19">
        <f>SUM(Y230:Y230)</f>
        <v>0</v>
      </c>
      <c r="Z229" s="19"/>
      <c r="AA229" s="19">
        <f>SUM(AA230:AA230)</f>
        <v>0.58151600000000003</v>
      </c>
      <c r="AB229" s="38" t="s">
        <v>62</v>
      </c>
      <c r="AC229" s="38"/>
      <c r="AD229" s="61" t="s">
        <v>62</v>
      </c>
      <c r="AE229" s="63" t="s">
        <v>62</v>
      </c>
      <c r="AF229" s="63" t="s">
        <v>201</v>
      </c>
      <c r="AG229" t="str">
        <f>A229&amp;B229&amp;C229</f>
        <v>95371SINAPI</v>
      </c>
    </row>
    <row r="230" spans="1:33" x14ac:dyDescent="0.2">
      <c r="A230" s="54" t="s">
        <v>284</v>
      </c>
      <c r="B230" s="55" t="s">
        <v>65</v>
      </c>
      <c r="C230" s="66" t="s">
        <v>53</v>
      </c>
      <c r="D230" s="56" t="s">
        <v>110</v>
      </c>
      <c r="E230" s="56" t="s">
        <v>285</v>
      </c>
      <c r="F230" s="14" t="s">
        <v>126</v>
      </c>
      <c r="G230" s="14">
        <v>2.12E-2</v>
      </c>
      <c r="H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I230" s="17">
        <f>H230*G230/1</f>
        <v>0</v>
      </c>
      <c r="J230" s="17">
        <f>T230 + N230 + L230 + X230 + R230 + P230 + V230</f>
        <v>27.43</v>
      </c>
      <c r="K230" s="17">
        <f>U230 + O230 + M230 + Y230 + S230 + Q230 + W230</f>
        <v>0.58151600000000003</v>
      </c>
      <c r="L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27.43</v>
      </c>
      <c r="M230" s="17">
        <f>L230*G230/1</f>
        <v>0.58151600000000003</v>
      </c>
      <c r="N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O230" s="17">
        <f>N230*G230/1</f>
        <v>0</v>
      </c>
      <c r="P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Q230" s="17">
        <f>P230*G230/1</f>
        <v>0</v>
      </c>
      <c r="R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S230" s="17">
        <f>R230*G230/1</f>
        <v>0</v>
      </c>
      <c r="T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U230" s="17">
        <f>T230*G230/1</f>
        <v>0</v>
      </c>
      <c r="V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W230" s="17">
        <f>V230*G230/1</f>
        <v>0</v>
      </c>
      <c r="X230" s="17">
        <f>IF(
                        C230="INSUMO",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A230&amp;B230,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A230&amp;B230,AG:AG,
                                                    0)
                                            ),
                                            "Não encontrado")
                                    )</f>
        <v>0</v>
      </c>
      <c r="Y230" s="17">
        <f>X230*G230/1</f>
        <v>0</v>
      </c>
      <c r="Z230" s="17">
        <f>IF(
                            C230="INSUMO",
                            IFERROR(
                                INDEX(
                                    Insumos!F:F,
                                    MATCH(
                                        A230&amp;B230,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A230&amp;B230,AG:AG,
                                        0)
                                ),
                                "Não encontrado")
                        )</f>
        <v>27.43</v>
      </c>
      <c r="AA230" s="17">
        <f>G230*Z230</f>
        <v>0.58151600000000003</v>
      </c>
      <c r="AB230" s="40"/>
      <c r="AC230" s="40"/>
      <c r="AD230" s="56" t="s">
        <v>62</v>
      </c>
      <c r="AE230" s="67"/>
      <c r="AF230" s="67"/>
    </row>
    <row r="231" spans="1:33" ht="25.5" x14ac:dyDescent="0.2">
      <c r="A231" s="58" t="s">
        <v>286</v>
      </c>
      <c r="B231" s="59" t="s">
        <v>65</v>
      </c>
      <c r="C231" s="60" t="s">
        <v>62</v>
      </c>
      <c r="D231" s="61" t="s">
        <v>110</v>
      </c>
      <c r="E231" s="61" t="s">
        <v>287</v>
      </c>
      <c r="F231" s="62" t="s">
        <v>126</v>
      </c>
      <c r="G231" s="18"/>
      <c r="H231" s="19"/>
      <c r="I231" s="19">
        <f>SUM(I232:I232)</f>
        <v>0</v>
      </c>
      <c r="J231" s="19"/>
      <c r="K231" s="19">
        <f>SUM(K232:K232)</f>
        <v>0.32565879999999997</v>
      </c>
      <c r="L231" s="19"/>
      <c r="M231" s="19">
        <f>SUM(M232:M232)</f>
        <v>0.32565879999999997</v>
      </c>
      <c r="N231" s="19"/>
      <c r="O231" s="19">
        <f>SUM(O232:O232)</f>
        <v>0</v>
      </c>
      <c r="P231" s="19"/>
      <c r="Q231" s="19">
        <f>SUM(Q232:Q232)</f>
        <v>0</v>
      </c>
      <c r="R231" s="19"/>
      <c r="S231" s="19">
        <f>SUM(S232:S232)</f>
        <v>0</v>
      </c>
      <c r="T231" s="19"/>
      <c r="U231" s="19">
        <f>SUM(U232:U232)</f>
        <v>0</v>
      </c>
      <c r="V231" s="19"/>
      <c r="W231" s="19">
        <f>SUM(W232:W232)</f>
        <v>0</v>
      </c>
      <c r="X231" s="19"/>
      <c r="Y231" s="19">
        <f>SUM(Y232:Y232)</f>
        <v>0</v>
      </c>
      <c r="Z231" s="19"/>
      <c r="AA231" s="19">
        <f>SUM(AA232:AA232)</f>
        <v>0.32565879999999997</v>
      </c>
      <c r="AB231" s="38" t="s">
        <v>62</v>
      </c>
      <c r="AC231" s="38"/>
      <c r="AD231" s="61" t="s">
        <v>62</v>
      </c>
      <c r="AE231" s="63" t="s">
        <v>62</v>
      </c>
      <c r="AF231" s="63" t="s">
        <v>201</v>
      </c>
      <c r="AG231" t="str">
        <f>A231&amp;B231&amp;C231</f>
        <v>95385SINAPI</v>
      </c>
    </row>
    <row r="232" spans="1:33" x14ac:dyDescent="0.2">
      <c r="A232" s="54" t="s">
        <v>288</v>
      </c>
      <c r="B232" s="55" t="s">
        <v>65</v>
      </c>
      <c r="C232" s="66" t="s">
        <v>53</v>
      </c>
      <c r="D232" s="56" t="s">
        <v>110</v>
      </c>
      <c r="E232" s="56" t="s">
        <v>289</v>
      </c>
      <c r="F232" s="14" t="s">
        <v>126</v>
      </c>
      <c r="G232" s="14">
        <v>1.154E-2</v>
      </c>
      <c r="H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I232" s="17">
        <f>H232*G232/1</f>
        <v>0</v>
      </c>
      <c r="J232" s="17">
        <f>T232 + N232 + L232 + X232 + R232 + P232 + V232</f>
        <v>28.22</v>
      </c>
      <c r="K232" s="17">
        <f>U232 + O232 + M232 + Y232 + S232 + Q232 + W232</f>
        <v>0.32565879999999997</v>
      </c>
      <c r="L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28.22</v>
      </c>
      <c r="M232" s="17">
        <f>L232*G232/1</f>
        <v>0.32565879999999997</v>
      </c>
      <c r="N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O232" s="17">
        <f>N232*G232/1</f>
        <v>0</v>
      </c>
      <c r="P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Q232" s="17">
        <f>P232*G232/1</f>
        <v>0</v>
      </c>
      <c r="R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S232" s="17">
        <f>R232*G232/1</f>
        <v>0</v>
      </c>
      <c r="T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U232" s="17">
        <f>T232*G232/1</f>
        <v>0</v>
      </c>
      <c r="V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W232" s="17">
        <f>V232*G232/1</f>
        <v>0</v>
      </c>
      <c r="X232" s="17">
        <f>IF(
                        C232="INSUMO",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A232&amp;B232,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A232&amp;B232,AG:AG,
                                                    0)
                                            ),
                                            "Não encontrado")
                                    )</f>
        <v>0</v>
      </c>
      <c r="Y232" s="17">
        <f>X232*G232/1</f>
        <v>0</v>
      </c>
      <c r="Z232" s="17">
        <f>IF(
                            C232="INSUMO",
                            IFERROR(
                                INDEX(
                                    Insumos!F:F,
                                    MATCH(
                                        A232&amp;B232,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A232&amp;B232,AG:AG,
                                        0)
                                ),
                                "Não encontrado")
                        )</f>
        <v>28.22</v>
      </c>
      <c r="AA232" s="17">
        <f>G232*Z232</f>
        <v>0.32565879999999997</v>
      </c>
      <c r="AB232" s="40"/>
      <c r="AC232" s="40"/>
      <c r="AD232" s="56" t="s">
        <v>62</v>
      </c>
      <c r="AE232" s="67"/>
      <c r="AF232" s="67"/>
    </row>
    <row r="233" spans="1:33" ht="25.5" x14ac:dyDescent="0.2">
      <c r="A233" s="58" t="s">
        <v>293</v>
      </c>
      <c r="B233" s="59" t="s">
        <v>65</v>
      </c>
      <c r="C233" s="60" t="s">
        <v>62</v>
      </c>
      <c r="D233" s="61" t="s">
        <v>110</v>
      </c>
      <c r="E233" s="61" t="s">
        <v>294</v>
      </c>
      <c r="F233" s="62" t="s">
        <v>126</v>
      </c>
      <c r="G233" s="18"/>
      <c r="H233" s="19"/>
      <c r="I233" s="19">
        <f>SUM(I234:I234)</f>
        <v>0</v>
      </c>
      <c r="J233" s="19"/>
      <c r="K233" s="19">
        <f>SUM(K234:K234)</f>
        <v>0.22104599999999999</v>
      </c>
      <c r="L233" s="19"/>
      <c r="M233" s="19">
        <f>SUM(M234:M234)</f>
        <v>0.22104599999999999</v>
      </c>
      <c r="N233" s="19"/>
      <c r="O233" s="19">
        <f>SUM(O234:O234)</f>
        <v>0</v>
      </c>
      <c r="P233" s="19"/>
      <c r="Q233" s="19">
        <f>SUM(Q234:Q234)</f>
        <v>0</v>
      </c>
      <c r="R233" s="19"/>
      <c r="S233" s="19">
        <f>SUM(S234:S234)</f>
        <v>0</v>
      </c>
      <c r="T233" s="19"/>
      <c r="U233" s="19">
        <f>SUM(U234:U234)</f>
        <v>0</v>
      </c>
      <c r="V233" s="19"/>
      <c r="W233" s="19">
        <f>SUM(W234:W234)</f>
        <v>0</v>
      </c>
      <c r="X233" s="19"/>
      <c r="Y233" s="19">
        <f>SUM(Y234:Y234)</f>
        <v>0</v>
      </c>
      <c r="Z233" s="19"/>
      <c r="AA233" s="19">
        <f>SUM(AA234:AA234)</f>
        <v>0.22104599999999999</v>
      </c>
      <c r="AB233" s="38" t="s">
        <v>62</v>
      </c>
      <c r="AC233" s="38"/>
      <c r="AD233" s="61" t="s">
        <v>62</v>
      </c>
      <c r="AE233" s="63" t="s">
        <v>62</v>
      </c>
      <c r="AF233" s="63" t="s">
        <v>201</v>
      </c>
      <c r="AG233" t="str">
        <f>A233&amp;B233&amp;C233</f>
        <v>95364SINAPI</v>
      </c>
    </row>
    <row r="234" spans="1:33" x14ac:dyDescent="0.2">
      <c r="A234" s="54" t="s">
        <v>297</v>
      </c>
      <c r="B234" s="55" t="s">
        <v>65</v>
      </c>
      <c r="C234" s="66" t="s">
        <v>53</v>
      </c>
      <c r="D234" s="56" t="s">
        <v>110</v>
      </c>
      <c r="E234" s="56" t="s">
        <v>298</v>
      </c>
      <c r="F234" s="14" t="s">
        <v>126</v>
      </c>
      <c r="G234" s="14">
        <v>8.3099999999999997E-3</v>
      </c>
      <c r="H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I234" s="17">
        <f>H234*G234/1</f>
        <v>0</v>
      </c>
      <c r="J234" s="17">
        <f>T234 + N234 + L234 + X234 + R234 + P234 + V234</f>
        <v>26.6</v>
      </c>
      <c r="K234" s="17">
        <f>U234 + O234 + M234 + Y234 + S234 + Q234 + W234</f>
        <v>0.22104599999999999</v>
      </c>
      <c r="L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26.6</v>
      </c>
      <c r="M234" s="17">
        <f>L234*G234/1</f>
        <v>0.22104599999999999</v>
      </c>
      <c r="N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O234" s="17">
        <f>N234*G234/1</f>
        <v>0</v>
      </c>
      <c r="P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Q234" s="17">
        <f>P234*G234/1</f>
        <v>0</v>
      </c>
      <c r="R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S234" s="17">
        <f>R234*G234/1</f>
        <v>0</v>
      </c>
      <c r="T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U234" s="17">
        <f>T234*G234/1</f>
        <v>0</v>
      </c>
      <c r="V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W234" s="17">
        <f>V234*G234/1</f>
        <v>0</v>
      </c>
      <c r="X234" s="17">
        <f>IF(
                        C234="INSUMO",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A234&amp;B234,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A234&amp;B234,AG:AG,
                                                    0)
                                            ),
                                            "Não encontrado")
                                    )</f>
        <v>0</v>
      </c>
      <c r="Y234" s="17">
        <f>X234*G234/1</f>
        <v>0</v>
      </c>
      <c r="Z234" s="17">
        <f>IF(
                            C234="INSUMO",
                            IFERROR(
                                INDEX(
                                    Insumos!F:F,
                                    MATCH(
                                        A234&amp;B234,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A234&amp;B234,AG:AG,
                                        0)
                                ),
                                "Não encontrado")
                        )</f>
        <v>26.6</v>
      </c>
      <c r="AA234" s="17">
        <f>G234*Z234</f>
        <v>0.22104599999999999</v>
      </c>
      <c r="AB234" s="40"/>
      <c r="AC234" s="40"/>
      <c r="AD234" s="56" t="s">
        <v>62</v>
      </c>
      <c r="AE234" s="67"/>
      <c r="AF234" s="67"/>
    </row>
    <row r="235" spans="1:33" ht="25.5" x14ac:dyDescent="0.2">
      <c r="A235" s="58" t="s">
        <v>304</v>
      </c>
      <c r="B235" s="59" t="s">
        <v>65</v>
      </c>
      <c r="C235" s="60" t="s">
        <v>62</v>
      </c>
      <c r="D235" s="61" t="s">
        <v>110</v>
      </c>
      <c r="E235" s="61" t="s">
        <v>305</v>
      </c>
      <c r="F235" s="62" t="s">
        <v>126</v>
      </c>
      <c r="G235" s="18"/>
      <c r="H235" s="19"/>
      <c r="I235" s="19">
        <f>SUM(I236:I236)</f>
        <v>0</v>
      </c>
      <c r="J235" s="19"/>
      <c r="K235" s="19">
        <f>SUM(K236:K236)</f>
        <v>0.15755759999999999</v>
      </c>
      <c r="L235" s="19"/>
      <c r="M235" s="19">
        <f>SUM(M236:M236)</f>
        <v>0.15755759999999999</v>
      </c>
      <c r="N235" s="19"/>
      <c r="O235" s="19">
        <f>SUM(O236:O236)</f>
        <v>0</v>
      </c>
      <c r="P235" s="19"/>
      <c r="Q235" s="19">
        <f>SUM(Q236:Q236)</f>
        <v>0</v>
      </c>
      <c r="R235" s="19"/>
      <c r="S235" s="19">
        <f>SUM(S236:S236)</f>
        <v>0</v>
      </c>
      <c r="T235" s="19"/>
      <c r="U235" s="19">
        <f>SUM(U236:U236)</f>
        <v>0</v>
      </c>
      <c r="V235" s="19"/>
      <c r="W235" s="19">
        <f>SUM(W236:W236)</f>
        <v>0</v>
      </c>
      <c r="X235" s="19"/>
      <c r="Y235" s="19">
        <f>SUM(Y236:Y236)</f>
        <v>0</v>
      </c>
      <c r="Z235" s="19"/>
      <c r="AA235" s="19">
        <f>SUM(AA236:AA236)</f>
        <v>0.15755759999999999</v>
      </c>
      <c r="AB235" s="38" t="s">
        <v>62</v>
      </c>
      <c r="AC235" s="38"/>
      <c r="AD235" s="61" t="s">
        <v>62</v>
      </c>
      <c r="AE235" s="63" t="s">
        <v>62</v>
      </c>
      <c r="AF235" s="63" t="s">
        <v>201</v>
      </c>
      <c r="AG235" t="str">
        <f>A235&amp;B235&amp;C235</f>
        <v>95361SINAPI</v>
      </c>
    </row>
    <row r="236" spans="1:33" x14ac:dyDescent="0.2">
      <c r="A236" s="54" t="s">
        <v>306</v>
      </c>
      <c r="B236" s="55" t="s">
        <v>65</v>
      </c>
      <c r="C236" s="66" t="s">
        <v>53</v>
      </c>
      <c r="D236" s="56" t="s">
        <v>110</v>
      </c>
      <c r="E236" s="56" t="s">
        <v>307</v>
      </c>
      <c r="F236" s="14" t="s">
        <v>126</v>
      </c>
      <c r="G236" s="14">
        <v>8.3099999999999997E-3</v>
      </c>
      <c r="H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I236" s="17">
        <f>H236*G236/1</f>
        <v>0</v>
      </c>
      <c r="J236" s="17">
        <f>T236 + N236 + L236 + X236 + R236 + P236 + V236</f>
        <v>18.96</v>
      </c>
      <c r="K236" s="17">
        <f>U236 + O236 + M236 + Y236 + S236 + Q236 + W236</f>
        <v>0.15755759999999999</v>
      </c>
      <c r="L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18.96</v>
      </c>
      <c r="M236" s="17">
        <f>L236*G236/1</f>
        <v>0.15755759999999999</v>
      </c>
      <c r="N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O236" s="17">
        <f>N236*G236/1</f>
        <v>0</v>
      </c>
      <c r="P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Q236" s="17">
        <f>P236*G236/1</f>
        <v>0</v>
      </c>
      <c r="R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S236" s="17">
        <f>R236*G236/1</f>
        <v>0</v>
      </c>
      <c r="T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U236" s="17">
        <f>T236*G236/1</f>
        <v>0</v>
      </c>
      <c r="V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W236" s="17">
        <f>V236*G236/1</f>
        <v>0</v>
      </c>
      <c r="X236" s="17">
        <f>IF(
                        C236="INSUMO",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A236&amp;B236,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A236&amp;B236,AG:AG,
                                                    0)
                                            ),
                                            "Não encontrado")
                                    )</f>
        <v>0</v>
      </c>
      <c r="Y236" s="17">
        <f>X236*G236/1</f>
        <v>0</v>
      </c>
      <c r="Z236" s="17">
        <f>IF(
                            C236="INSUMO",
                            IFERROR(
                                INDEX(
                                    Insumos!F:F,
                                    MATCH(
                                        A236&amp;B236,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A236&amp;B236,AG:AG,
                                        0)
                                ),
                                "Não encontrado")
                        )</f>
        <v>18.96</v>
      </c>
      <c r="AA236" s="17">
        <f>G236*Z236</f>
        <v>0.15755759999999999</v>
      </c>
      <c r="AB236" s="40"/>
      <c r="AC236" s="40"/>
      <c r="AD236" s="56" t="s">
        <v>62</v>
      </c>
      <c r="AE236" s="67"/>
      <c r="AF236" s="67"/>
    </row>
    <row r="237" spans="1:33" ht="38.25" x14ac:dyDescent="0.2">
      <c r="A237" s="58" t="s">
        <v>173</v>
      </c>
      <c r="B237" s="59" t="s">
        <v>65</v>
      </c>
      <c r="C237" s="60" t="s">
        <v>62</v>
      </c>
      <c r="D237" s="61" t="s">
        <v>110</v>
      </c>
      <c r="E237" s="61" t="s">
        <v>174</v>
      </c>
      <c r="F237" s="62" t="s">
        <v>175</v>
      </c>
      <c r="G237" s="18"/>
      <c r="H237" s="19"/>
      <c r="I237" s="19">
        <f>SUM(I238:I239)</f>
        <v>0</v>
      </c>
      <c r="J237" s="19"/>
      <c r="K237" s="19">
        <f>SUM(K238:K239)</f>
        <v>8.9130599999999998</v>
      </c>
      <c r="L237" s="19"/>
      <c r="M237" s="19">
        <f>SUM(M238:M239)</f>
        <v>0</v>
      </c>
      <c r="N237" s="19"/>
      <c r="O237" s="19">
        <f>SUM(O238:O239)</f>
        <v>8.9130599999999998</v>
      </c>
      <c r="P237" s="19"/>
      <c r="Q237" s="19">
        <f>SUM(Q238:Q239)</f>
        <v>0</v>
      </c>
      <c r="R237" s="19"/>
      <c r="S237" s="19">
        <f>SUM(S238:S239)</f>
        <v>0</v>
      </c>
      <c r="T237" s="19"/>
      <c r="U237" s="19">
        <f>SUM(U238:U239)</f>
        <v>0</v>
      </c>
      <c r="V237" s="19"/>
      <c r="W237" s="19">
        <f>SUM(W238:W239)</f>
        <v>0</v>
      </c>
      <c r="X237" s="19"/>
      <c r="Y237" s="19">
        <f>SUM(Y238:Y239)</f>
        <v>0</v>
      </c>
      <c r="Z237" s="19"/>
      <c r="AA237" s="19">
        <f>SUM(AA238:AA239)</f>
        <v>8.9130599999999998</v>
      </c>
      <c r="AB237" s="38" t="s">
        <v>62</v>
      </c>
      <c r="AC237" s="38"/>
      <c r="AD237" s="61" t="s">
        <v>62</v>
      </c>
      <c r="AE237" s="63" t="s">
        <v>62</v>
      </c>
      <c r="AF237" s="63" t="s">
        <v>261</v>
      </c>
      <c r="AG237" t="str">
        <f>A237&amp;B237&amp;C237</f>
        <v>90965SINAPI</v>
      </c>
    </row>
    <row r="238" spans="1:33" ht="38.25" x14ac:dyDescent="0.2">
      <c r="A238" s="54" t="s">
        <v>308</v>
      </c>
      <c r="B238" s="55" t="s">
        <v>65</v>
      </c>
      <c r="C238" s="66" t="s">
        <v>45</v>
      </c>
      <c r="D238" s="56" t="s">
        <v>110</v>
      </c>
      <c r="E238" s="56" t="s">
        <v>309</v>
      </c>
      <c r="F238" s="14" t="s">
        <v>126</v>
      </c>
      <c r="G238" s="14">
        <v>1</v>
      </c>
      <c r="H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I238" s="17">
        <f>H238*G238/1</f>
        <v>0</v>
      </c>
      <c r="J238" s="17">
        <f>T238 + N238 + L238 + X238 + R238 + P238 + V238</f>
        <v>1.8854550000000001</v>
      </c>
      <c r="K238" s="17">
        <f>U238 + O238 + M238 + Y238 + S238 + Q238 + W238</f>
        <v>1.8854550000000001</v>
      </c>
      <c r="L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M238" s="17">
        <f>L238*G238/1</f>
        <v>0</v>
      </c>
      <c r="N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1.8854550000000001</v>
      </c>
      <c r="O238" s="17">
        <f>N238*G238/1</f>
        <v>1.8854550000000001</v>
      </c>
      <c r="P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Q238" s="17">
        <f>P238*G238/1</f>
        <v>0</v>
      </c>
      <c r="R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S238" s="17">
        <f>R238*G238/1</f>
        <v>0</v>
      </c>
      <c r="T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U238" s="17">
        <f>T238*G238/1</f>
        <v>0</v>
      </c>
      <c r="V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W238" s="17">
        <f>V238*G238/1</f>
        <v>0</v>
      </c>
      <c r="X238" s="17">
        <f>IF(
                        C238="INSUMO",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A238&amp;B238,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A238&amp;B238,AG:AG,
                                                    0)
                                            ),
                                            "Não encontrado")
                                    )</f>
        <v>0</v>
      </c>
      <c r="Y238" s="17">
        <f>X238*G238/1</f>
        <v>0</v>
      </c>
      <c r="Z238" s="17">
        <f>IF(
                            C238="INSUMO",
                            IFERROR(
                                INDEX(
                                    Insumos!F:F,
                                    MATCH(
                                        A238&amp;B238,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A238&amp;B238,AG:AG,
                                        0)
                                ),
                                "Não encontrado")
                        )</f>
        <v>1.8854550000000001</v>
      </c>
      <c r="AA238" s="17">
        <f>G238*Z238</f>
        <v>1.8854550000000001</v>
      </c>
      <c r="AB238" s="40"/>
      <c r="AC238" s="40"/>
      <c r="AD238" s="56" t="s">
        <v>62</v>
      </c>
      <c r="AE238" s="67"/>
      <c r="AF238" s="67"/>
    </row>
    <row r="239" spans="1:33" ht="38.25" x14ac:dyDescent="0.2">
      <c r="A239" s="49" t="s">
        <v>310</v>
      </c>
      <c r="B239" s="50" t="s">
        <v>65</v>
      </c>
      <c r="C239" s="64" t="s">
        <v>45</v>
      </c>
      <c r="D239" s="52" t="s">
        <v>110</v>
      </c>
      <c r="E239" s="52" t="s">
        <v>311</v>
      </c>
      <c r="F239" s="13" t="s">
        <v>126</v>
      </c>
      <c r="G239" s="13">
        <v>1</v>
      </c>
      <c r="H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I239" s="16">
        <f>H239*G239/1</f>
        <v>0</v>
      </c>
      <c r="J239" s="16">
        <f>T239 + N239 + L239 + X239 + R239 + P239 + V239</f>
        <v>7.0276050000000003</v>
      </c>
      <c r="K239" s="16">
        <f>U239 + O239 + M239 + Y239 + S239 + Q239 + W239</f>
        <v>7.0276050000000003</v>
      </c>
      <c r="L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M239" s="16">
        <f>L239*G239/1</f>
        <v>0</v>
      </c>
      <c r="N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7.0276050000000003</v>
      </c>
      <c r="O239" s="16">
        <f>N239*G239/1</f>
        <v>7.0276050000000003</v>
      </c>
      <c r="P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Q239" s="16">
        <f>P239*G239/1</f>
        <v>0</v>
      </c>
      <c r="R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S239" s="16">
        <f>R239*G239/1</f>
        <v>0</v>
      </c>
      <c r="T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U239" s="16">
        <f>T239*G239/1</f>
        <v>0</v>
      </c>
      <c r="V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W239" s="16">
        <f>V239*G239/1</f>
        <v>0</v>
      </c>
      <c r="X239" s="16">
        <f>IF(
                        C239="INSUMO",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A239&amp;B239,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A239&amp;B239,AG:AG,
                                                    0)
                                            ),
                                            "Não encontrado")
                                    )</f>
        <v>0</v>
      </c>
      <c r="Y239" s="16">
        <f>X239*G239/1</f>
        <v>0</v>
      </c>
      <c r="Z239" s="16">
        <f>IF(
                            C239="INSUMO",
                            IFERROR(
                                INDEX(
                                    Insumos!F:F,
                                    MATCH(
                                        A239&amp;B239,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A239&amp;B239,AG:AG,
                                        0)
                                ),
                                "Não encontrado")
                        )</f>
        <v>7.0276050000000003</v>
      </c>
      <c r="AA239" s="16">
        <f>G239*Z239</f>
        <v>7.0276050000000003</v>
      </c>
      <c r="AB239" s="39"/>
      <c r="AC239" s="39"/>
      <c r="AD239" s="52" t="s">
        <v>62</v>
      </c>
      <c r="AE239" s="65"/>
      <c r="AF239" s="65"/>
    </row>
    <row r="240" spans="1:33" ht="38.25" x14ac:dyDescent="0.2">
      <c r="A240" s="58" t="s">
        <v>176</v>
      </c>
      <c r="B240" s="59" t="s">
        <v>65</v>
      </c>
      <c r="C240" s="60" t="s">
        <v>62</v>
      </c>
      <c r="D240" s="61" t="s">
        <v>110</v>
      </c>
      <c r="E240" s="61" t="s">
        <v>177</v>
      </c>
      <c r="F240" s="62" t="s">
        <v>178</v>
      </c>
      <c r="G240" s="18"/>
      <c r="H240" s="19"/>
      <c r="I240" s="19">
        <f>SUM(I241:I244)</f>
        <v>15.149999999999999</v>
      </c>
      <c r="J240" s="19"/>
      <c r="K240" s="19">
        <f>SUM(K241:K244)</f>
        <v>17.707455</v>
      </c>
      <c r="L240" s="19"/>
      <c r="M240" s="19">
        <f>SUM(M241:M244)</f>
        <v>0</v>
      </c>
      <c r="N240" s="19"/>
      <c r="O240" s="19">
        <f>SUM(O241:O244)</f>
        <v>17.707455</v>
      </c>
      <c r="P240" s="19"/>
      <c r="Q240" s="19">
        <f>SUM(Q241:Q244)</f>
        <v>0</v>
      </c>
      <c r="R240" s="19"/>
      <c r="S240" s="19">
        <f>SUM(S241:S244)</f>
        <v>0</v>
      </c>
      <c r="T240" s="19"/>
      <c r="U240" s="19">
        <f>SUM(U241:U244)</f>
        <v>0</v>
      </c>
      <c r="V240" s="19"/>
      <c r="W240" s="19">
        <f>SUM(W241:W244)</f>
        <v>0</v>
      </c>
      <c r="X240" s="19"/>
      <c r="Y240" s="19">
        <f>SUM(Y241:Y244)</f>
        <v>0</v>
      </c>
      <c r="Z240" s="19"/>
      <c r="AA240" s="19">
        <f>SUM(AA241:AA244)</f>
        <v>32.857455000000002</v>
      </c>
      <c r="AB240" s="38" t="s">
        <v>62</v>
      </c>
      <c r="AC240" s="38"/>
      <c r="AD240" s="61" t="s">
        <v>62</v>
      </c>
      <c r="AE240" s="63" t="s">
        <v>62</v>
      </c>
      <c r="AF240" s="63" t="s">
        <v>261</v>
      </c>
      <c r="AG240" t="str">
        <f>A240&amp;B240&amp;C240</f>
        <v>90964SINAPI</v>
      </c>
    </row>
    <row r="241" spans="1:33" ht="38.25" x14ac:dyDescent="0.2">
      <c r="A241" s="54" t="s">
        <v>312</v>
      </c>
      <c r="B241" s="55" t="s">
        <v>65</v>
      </c>
      <c r="C241" s="66" t="s">
        <v>45</v>
      </c>
      <c r="D241" s="56" t="s">
        <v>110</v>
      </c>
      <c r="E241" s="56" t="s">
        <v>313</v>
      </c>
      <c r="F241" s="14" t="s">
        <v>126</v>
      </c>
      <c r="G241" s="14">
        <v>1</v>
      </c>
      <c r="H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15.149999999999999</v>
      </c>
      <c r="I241" s="17">
        <f>H241*G241/1</f>
        <v>15.149999999999999</v>
      </c>
      <c r="J241" s="17">
        <f t="shared" ref="J241:K244" si="149">T241 + N241 + L241 + X241 + R241 + P241 + V241</f>
        <v>0</v>
      </c>
      <c r="K241" s="17">
        <f t="shared" si="149"/>
        <v>0</v>
      </c>
      <c r="L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M241" s="17">
        <f>L241*G241/1</f>
        <v>0</v>
      </c>
      <c r="N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O241" s="17">
        <f>N241*G241/1</f>
        <v>0</v>
      </c>
      <c r="P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Q241" s="17">
        <f>P241*G241/1</f>
        <v>0</v>
      </c>
      <c r="R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S241" s="17">
        <f>R241*G241/1</f>
        <v>0</v>
      </c>
      <c r="T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U241" s="17">
        <f>T241*G241/1</f>
        <v>0</v>
      </c>
      <c r="V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W241" s="17">
        <f>V241*G241/1</f>
        <v>0</v>
      </c>
      <c r="X241" s="17">
        <f>IF(
                        C241="INSUMO",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A241&amp;B241,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A241&amp;B241,AG:AG,
                                                    0)
                                            ),
                                            "Não encontrado")
                                    )</f>
        <v>0</v>
      </c>
      <c r="Y241" s="17">
        <f>X241*G241/1</f>
        <v>0</v>
      </c>
      <c r="Z241" s="17">
        <f>IF(
                            C241="INSUMO",
                            IFERROR(
                                INDEX(
                                    Insumos!F:F,
                                    MATCH(
                                        A241&amp;B241,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A241&amp;B241,AG:AG,
                                        0)
                                ),
                                "Não encontrado")
                        )</f>
        <v>15.149999999999999</v>
      </c>
      <c r="AA241" s="17">
        <f>G241*Z241</f>
        <v>15.149999999999999</v>
      </c>
      <c r="AB241" s="40"/>
      <c r="AC241" s="40"/>
      <c r="AD241" s="56" t="s">
        <v>62</v>
      </c>
      <c r="AE241" s="67"/>
      <c r="AF241" s="67"/>
    </row>
    <row r="242" spans="1:33" ht="38.25" x14ac:dyDescent="0.2">
      <c r="A242" s="49" t="s">
        <v>314</v>
      </c>
      <c r="B242" s="50" t="s">
        <v>65</v>
      </c>
      <c r="C242" s="64" t="s">
        <v>45</v>
      </c>
      <c r="D242" s="52" t="s">
        <v>110</v>
      </c>
      <c r="E242" s="52" t="s">
        <v>315</v>
      </c>
      <c r="F242" s="13" t="s">
        <v>126</v>
      </c>
      <c r="G242" s="13">
        <v>1</v>
      </c>
      <c r="H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I242" s="16">
        <f>H242*G242/1</f>
        <v>0</v>
      </c>
      <c r="J242" s="16">
        <f t="shared" si="149"/>
        <v>8.7943949999999997</v>
      </c>
      <c r="K242" s="16">
        <f t="shared" si="149"/>
        <v>8.7943949999999997</v>
      </c>
      <c r="L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M242" s="16">
        <f>L242*G242/1</f>
        <v>0</v>
      </c>
      <c r="N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8.7943949999999997</v>
      </c>
      <c r="O242" s="16">
        <f>N242*G242/1</f>
        <v>8.7943949999999997</v>
      </c>
      <c r="P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Q242" s="16">
        <f>P242*G242/1</f>
        <v>0</v>
      </c>
      <c r="R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S242" s="16">
        <f>R242*G242/1</f>
        <v>0</v>
      </c>
      <c r="T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U242" s="16">
        <f>T242*G242/1</f>
        <v>0</v>
      </c>
      <c r="V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W242" s="16">
        <f>V242*G242/1</f>
        <v>0</v>
      </c>
      <c r="X242" s="16">
        <f>IF(
                        C242="INSUMO",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A242&amp;B242,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A242&amp;B242,AG:AG,
                                                    0)
                                            ),
                                            "Não encontrado")
                                    )</f>
        <v>0</v>
      </c>
      <c r="Y242" s="16">
        <f>X242*G242/1</f>
        <v>0</v>
      </c>
      <c r="Z242" s="16">
        <f>IF(
                            C242="INSUMO",
                            IFERROR(
                                INDEX(
                                    Insumos!F:F,
                                    MATCH(
                                        A242&amp;B242,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A242&amp;B242,AG:AG,
                                        0)
                                ),
                                "Não encontrado")
                        )</f>
        <v>8.7943949999999997</v>
      </c>
      <c r="AA242" s="16">
        <f>G242*Z242</f>
        <v>8.7943949999999997</v>
      </c>
      <c r="AB242" s="39"/>
      <c r="AC242" s="39"/>
      <c r="AD242" s="52" t="s">
        <v>62</v>
      </c>
      <c r="AE242" s="65"/>
      <c r="AF242" s="65"/>
    </row>
    <row r="243" spans="1:33" ht="38.25" x14ac:dyDescent="0.2">
      <c r="A243" s="54" t="s">
        <v>308</v>
      </c>
      <c r="B243" s="55" t="s">
        <v>65</v>
      </c>
      <c r="C243" s="66" t="s">
        <v>45</v>
      </c>
      <c r="D243" s="56" t="s">
        <v>110</v>
      </c>
      <c r="E243" s="56" t="s">
        <v>309</v>
      </c>
      <c r="F243" s="14" t="s">
        <v>126</v>
      </c>
      <c r="G243" s="14">
        <v>1</v>
      </c>
      <c r="H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I243" s="17">
        <f>H243*G243/1</f>
        <v>0</v>
      </c>
      <c r="J243" s="17">
        <f t="shared" si="149"/>
        <v>1.8854550000000001</v>
      </c>
      <c r="K243" s="17">
        <f t="shared" si="149"/>
        <v>1.8854550000000001</v>
      </c>
      <c r="L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M243" s="17">
        <f>L243*G243/1</f>
        <v>0</v>
      </c>
      <c r="N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1.8854550000000001</v>
      </c>
      <c r="O243" s="17">
        <f>N243*G243/1</f>
        <v>1.8854550000000001</v>
      </c>
      <c r="P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Q243" s="17">
        <f>P243*G243/1</f>
        <v>0</v>
      </c>
      <c r="R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S243" s="17">
        <f>R243*G243/1</f>
        <v>0</v>
      </c>
      <c r="T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U243" s="17">
        <f>T243*G243/1</f>
        <v>0</v>
      </c>
      <c r="V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W243" s="17">
        <f>V243*G243/1</f>
        <v>0</v>
      </c>
      <c r="X243" s="17">
        <f>IF(
                        C243="INSUMO",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A243&amp;B243,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A243&amp;B243,AG:AG,
                                                    0)
                                            ),
                                            "Não encontrado")
                                    )</f>
        <v>0</v>
      </c>
      <c r="Y243" s="17">
        <f>X243*G243/1</f>
        <v>0</v>
      </c>
      <c r="Z243" s="17">
        <f>IF(
                            C243="INSUMO",
                            IFERROR(
                                INDEX(
                                    Insumos!F:F,
                                    MATCH(
                                        A243&amp;B243,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A243&amp;B243,AG:AG,
                                        0)
                                ),
                                "Não encontrado")
                        )</f>
        <v>1.8854550000000001</v>
      </c>
      <c r="AA243" s="17">
        <f>G243*Z243</f>
        <v>1.8854550000000001</v>
      </c>
      <c r="AB243" s="40"/>
      <c r="AC243" s="40"/>
      <c r="AD243" s="56" t="s">
        <v>62</v>
      </c>
      <c r="AE243" s="67"/>
      <c r="AF243" s="67"/>
    </row>
    <row r="244" spans="1:33" ht="38.25" x14ac:dyDescent="0.2">
      <c r="A244" s="49" t="s">
        <v>310</v>
      </c>
      <c r="B244" s="50" t="s">
        <v>65</v>
      </c>
      <c r="C244" s="64" t="s">
        <v>45</v>
      </c>
      <c r="D244" s="52" t="s">
        <v>110</v>
      </c>
      <c r="E244" s="52" t="s">
        <v>311</v>
      </c>
      <c r="F244" s="13" t="s">
        <v>126</v>
      </c>
      <c r="G244" s="13">
        <v>1</v>
      </c>
      <c r="H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I244" s="16">
        <f>H244*G244/1</f>
        <v>0</v>
      </c>
      <c r="J244" s="16">
        <f t="shared" si="149"/>
        <v>7.0276050000000003</v>
      </c>
      <c r="K244" s="16">
        <f t="shared" si="149"/>
        <v>7.0276050000000003</v>
      </c>
      <c r="L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M244" s="16">
        <f>L244*G244/1</f>
        <v>0</v>
      </c>
      <c r="N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7.0276050000000003</v>
      </c>
      <c r="O244" s="16">
        <f>N244*G244/1</f>
        <v>7.0276050000000003</v>
      </c>
      <c r="P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Q244" s="16">
        <f>P244*G244/1</f>
        <v>0</v>
      </c>
      <c r="R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S244" s="16">
        <f>R244*G244/1</f>
        <v>0</v>
      </c>
      <c r="T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U244" s="16">
        <f>T244*G244/1</f>
        <v>0</v>
      </c>
      <c r="V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W244" s="16">
        <f>V244*G244/1</f>
        <v>0</v>
      </c>
      <c r="X244" s="16">
        <f>IF(
                        C244="INSUMO",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A244&amp;B244,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A244&amp;B244,AG:AG,
                                                    0)
                                            ),
                                            "Não encontrado")
                                    )</f>
        <v>0</v>
      </c>
      <c r="Y244" s="16">
        <f>X244*G244/1</f>
        <v>0</v>
      </c>
      <c r="Z244" s="16">
        <f>IF(
                            C244="INSUMO",
                            IFERROR(
                                INDEX(
                                    Insumos!F:F,
                                    MATCH(
                                        A244&amp;B244,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A244&amp;B244,AG:AG,
                                        0)
                                ),
                                "Não encontrado")
                        )</f>
        <v>7.0276050000000003</v>
      </c>
      <c r="AA244" s="16">
        <f>G244*Z244</f>
        <v>7.0276050000000003</v>
      </c>
      <c r="AB244" s="39"/>
      <c r="AC244" s="39"/>
      <c r="AD244" s="52" t="s">
        <v>62</v>
      </c>
      <c r="AE244" s="65"/>
      <c r="AF244" s="65"/>
    </row>
    <row r="245" spans="1:33" ht="38.25" x14ac:dyDescent="0.2">
      <c r="A245" s="58" t="s">
        <v>181</v>
      </c>
      <c r="B245" s="59" t="s">
        <v>65</v>
      </c>
      <c r="C245" s="60" t="s">
        <v>62</v>
      </c>
      <c r="D245" s="61" t="s">
        <v>110</v>
      </c>
      <c r="E245" s="61" t="s">
        <v>182</v>
      </c>
      <c r="F245" s="62" t="s">
        <v>175</v>
      </c>
      <c r="G245" s="18"/>
      <c r="H245" s="19"/>
      <c r="I245" s="19">
        <f>SUM(I246:I248)</f>
        <v>3.03</v>
      </c>
      <c r="J245" s="19"/>
      <c r="K245" s="19">
        <f>SUM(K246:K248)</f>
        <v>20.841345424</v>
      </c>
      <c r="L245" s="19"/>
      <c r="M245" s="19">
        <f>SUM(M246:M248)</f>
        <v>19.117557600000001</v>
      </c>
      <c r="N245" s="19"/>
      <c r="O245" s="19">
        <f>SUM(O246:O248)</f>
        <v>1.723787824</v>
      </c>
      <c r="P245" s="19"/>
      <c r="Q245" s="19">
        <f>SUM(Q246:Q248)</f>
        <v>0</v>
      </c>
      <c r="R245" s="19"/>
      <c r="S245" s="19">
        <f>SUM(S246:S248)</f>
        <v>0</v>
      </c>
      <c r="T245" s="19"/>
      <c r="U245" s="19">
        <f>SUM(U246:U248)</f>
        <v>0</v>
      </c>
      <c r="V245" s="19"/>
      <c r="W245" s="19">
        <f>SUM(W246:W248)</f>
        <v>0</v>
      </c>
      <c r="X245" s="19"/>
      <c r="Y245" s="19">
        <f>SUM(Y246:Y248)</f>
        <v>0</v>
      </c>
      <c r="Z245" s="19"/>
      <c r="AA245" s="19">
        <f>SUM(AA246:AA248)</f>
        <v>23.871345423999998</v>
      </c>
      <c r="AB245" s="38" t="s">
        <v>62</v>
      </c>
      <c r="AC245" s="38"/>
      <c r="AD245" s="61" t="s">
        <v>62</v>
      </c>
      <c r="AE245" s="63" t="s">
        <v>62</v>
      </c>
      <c r="AF245" s="63" t="s">
        <v>261</v>
      </c>
      <c r="AG245" t="str">
        <f>A245&amp;B245&amp;C245</f>
        <v>5952SINAPI</v>
      </c>
    </row>
    <row r="246" spans="1:33" ht="25.5" x14ac:dyDescent="0.2">
      <c r="A246" s="54" t="s">
        <v>316</v>
      </c>
      <c r="B246" s="55" t="s">
        <v>65</v>
      </c>
      <c r="C246" s="66" t="s">
        <v>45</v>
      </c>
      <c r="D246" s="56" t="s">
        <v>110</v>
      </c>
      <c r="E246" s="56" t="s">
        <v>317</v>
      </c>
      <c r="F246" s="14" t="s">
        <v>126</v>
      </c>
      <c r="G246" s="14">
        <v>1</v>
      </c>
      <c r="H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I246" s="17">
        <f>H246*G246/1</f>
        <v>0</v>
      </c>
      <c r="J246" s="17">
        <f t="shared" ref="J246:K248" si="150">T246 + N246 + L246 + X246 + R246 + P246 + V246</f>
        <v>0.32375710400000002</v>
      </c>
      <c r="K246" s="17">
        <f t="shared" si="150"/>
        <v>0.32375710400000002</v>
      </c>
      <c r="L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M246" s="17">
        <f>L246*G246/1</f>
        <v>0</v>
      </c>
      <c r="N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0.32375710400000002</v>
      </c>
      <c r="O246" s="17">
        <f>N246*G246/1</f>
        <v>0.32375710400000002</v>
      </c>
      <c r="P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Q246" s="17">
        <f>P246*G246/1</f>
        <v>0</v>
      </c>
      <c r="R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S246" s="17">
        <f>R246*G246/1</f>
        <v>0</v>
      </c>
      <c r="T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U246" s="17">
        <f>T246*G246/1</f>
        <v>0</v>
      </c>
      <c r="V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W246" s="17">
        <f>V246*G246/1</f>
        <v>0</v>
      </c>
      <c r="X246" s="17">
        <f>IF(
                        C246="INSUMO",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A246&amp;B246,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A246&amp;B246,AG:AG,
                                                    0)
                                            ),
                                            "Não encontrado")
                                    )</f>
        <v>0</v>
      </c>
      <c r="Y246" s="17">
        <f>X246*G246/1</f>
        <v>0</v>
      </c>
      <c r="Z246" s="17">
        <f>IF(
                            C246="INSUMO",
                            IFERROR(
                                INDEX(
                                    Insumos!F:F,
                                    MATCH(
                                        A246&amp;B246,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A246&amp;B246,AG:AG,
                                        0)
                                ),
                                "Não encontrado")
                        )</f>
        <v>0.32375710400000002</v>
      </c>
      <c r="AA246" s="17">
        <f>G246*Z246</f>
        <v>0.32375710400000002</v>
      </c>
      <c r="AB246" s="40"/>
      <c r="AC246" s="40"/>
      <c r="AD246" s="56" t="s">
        <v>62</v>
      </c>
      <c r="AE246" s="67"/>
      <c r="AF246" s="67"/>
    </row>
    <row r="247" spans="1:33" ht="25.5" x14ac:dyDescent="0.2">
      <c r="A247" s="49" t="s">
        <v>318</v>
      </c>
      <c r="B247" s="50" t="s">
        <v>65</v>
      </c>
      <c r="C247" s="64" t="s">
        <v>45</v>
      </c>
      <c r="D247" s="52" t="s">
        <v>110</v>
      </c>
      <c r="E247" s="52" t="s">
        <v>319</v>
      </c>
      <c r="F247" s="13" t="s">
        <v>126</v>
      </c>
      <c r="G247" s="13">
        <v>1</v>
      </c>
      <c r="H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I247" s="16">
        <f>H247*G247/1</f>
        <v>0</v>
      </c>
      <c r="J247" s="16">
        <f t="shared" si="150"/>
        <v>1.40003072</v>
      </c>
      <c r="K247" s="16">
        <f t="shared" si="150"/>
        <v>1.40003072</v>
      </c>
      <c r="L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M247" s="16">
        <f>L247*G247/1</f>
        <v>0</v>
      </c>
      <c r="N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1.40003072</v>
      </c>
      <c r="O247" s="16">
        <f>N247*G247/1</f>
        <v>1.40003072</v>
      </c>
      <c r="P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Q247" s="16">
        <f>P247*G247/1</f>
        <v>0</v>
      </c>
      <c r="R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S247" s="16">
        <f>R247*G247/1</f>
        <v>0</v>
      </c>
      <c r="T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U247" s="16">
        <f>T247*G247/1</f>
        <v>0</v>
      </c>
      <c r="V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W247" s="16">
        <f>V247*G247/1</f>
        <v>0</v>
      </c>
      <c r="X247" s="16">
        <f>IF(
                        C247="INSUMO",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A247&amp;B247,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A247&amp;B247,AG:AG,
                                                    0)
                                            ),
                                            "Não encontrado")
                                    )</f>
        <v>0</v>
      </c>
      <c r="Y247" s="16">
        <f>X247*G247/1</f>
        <v>0</v>
      </c>
      <c r="Z247" s="16">
        <f>IF(
                            C247="INSUMO",
                            IFERROR(
                                INDEX(
                                    Insumos!F:F,
                                    MATCH(
                                        A247&amp;B247,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A247&amp;B247,AG:AG,
                                        0)
                                ),
                                "Não encontrado")
                        )</f>
        <v>1.40003072</v>
      </c>
      <c r="AA247" s="16">
        <f>G247*Z247</f>
        <v>1.40003072</v>
      </c>
      <c r="AB247" s="39"/>
      <c r="AC247" s="39"/>
      <c r="AD247" s="52" t="s">
        <v>62</v>
      </c>
      <c r="AE247" s="65"/>
      <c r="AF247" s="65"/>
    </row>
    <row r="248" spans="1:33" ht="25.5" x14ac:dyDescent="0.2">
      <c r="A248" s="54" t="s">
        <v>280</v>
      </c>
      <c r="B248" s="55" t="s">
        <v>65</v>
      </c>
      <c r="C248" s="66" t="s">
        <v>45</v>
      </c>
      <c r="D248" s="56" t="s">
        <v>110</v>
      </c>
      <c r="E248" s="56" t="s">
        <v>281</v>
      </c>
      <c r="F248" s="14" t="s">
        <v>126</v>
      </c>
      <c r="G248" s="14">
        <v>1</v>
      </c>
      <c r="H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3.03</v>
      </c>
      <c r="I248" s="17">
        <f>H248*G248/1</f>
        <v>3.03</v>
      </c>
      <c r="J248" s="17">
        <f t="shared" si="150"/>
        <v>19.117557600000001</v>
      </c>
      <c r="K248" s="17">
        <f t="shared" si="150"/>
        <v>19.117557600000001</v>
      </c>
      <c r="L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19.117557600000001</v>
      </c>
      <c r="M248" s="17">
        <f>L248*G248/1</f>
        <v>19.117557600000001</v>
      </c>
      <c r="N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O248" s="17">
        <f>N248*G248/1</f>
        <v>0</v>
      </c>
      <c r="P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Q248" s="17">
        <f>P248*G248/1</f>
        <v>0</v>
      </c>
      <c r="R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S248" s="17">
        <f>R248*G248/1</f>
        <v>0</v>
      </c>
      <c r="T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U248" s="17">
        <f>T248*G248/1</f>
        <v>0</v>
      </c>
      <c r="V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W248" s="17">
        <f>V248*G248/1</f>
        <v>0</v>
      </c>
      <c r="X248" s="17">
        <f>IF(
                        C248="INSUMO",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A248&amp;B248,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A248&amp;B248,AG:AG,
                                                    0)
                                            ),
                                            "Não encontrado")
                                    )</f>
        <v>0</v>
      </c>
      <c r="Y248" s="17">
        <f>X248*G248/1</f>
        <v>0</v>
      </c>
      <c r="Z248" s="17">
        <f>IF(
                            C248="INSUMO",
                            IFERROR(
                                INDEX(
                                    Insumos!F:F,
                                    MATCH(
                                        A248&amp;B248,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A248&amp;B248,AG:AG,
                                        0)
                                ),
                                "Não encontrado")
                        )</f>
        <v>22.147557599999999</v>
      </c>
      <c r="AA248" s="17">
        <f>G248*Z248</f>
        <v>22.147557599999999</v>
      </c>
      <c r="AB248" s="40"/>
      <c r="AC248" s="40"/>
      <c r="AD248" s="56" t="s">
        <v>62</v>
      </c>
      <c r="AE248" s="67"/>
      <c r="AF248" s="67"/>
    </row>
    <row r="249" spans="1:33" ht="38.25" x14ac:dyDescent="0.2">
      <c r="A249" s="58" t="s">
        <v>183</v>
      </c>
      <c r="B249" s="59" t="s">
        <v>65</v>
      </c>
      <c r="C249" s="60" t="s">
        <v>62</v>
      </c>
      <c r="D249" s="61" t="s">
        <v>110</v>
      </c>
      <c r="E249" s="61" t="s">
        <v>184</v>
      </c>
      <c r="F249" s="62" t="s">
        <v>178</v>
      </c>
      <c r="G249" s="18"/>
      <c r="H249" s="19"/>
      <c r="I249" s="19">
        <f>SUM(I250:I253)</f>
        <v>3.03</v>
      </c>
      <c r="J249" s="19"/>
      <c r="K249" s="19">
        <f>SUM(K250:K253)</f>
        <v>22.591383824000001</v>
      </c>
      <c r="L249" s="19"/>
      <c r="M249" s="19">
        <f>SUM(M250:M253)</f>
        <v>19.117557600000001</v>
      </c>
      <c r="N249" s="19"/>
      <c r="O249" s="19">
        <f>SUM(O250:O253)</f>
        <v>3.4738262240000002</v>
      </c>
      <c r="P249" s="19"/>
      <c r="Q249" s="19">
        <f>SUM(Q250:Q253)</f>
        <v>0</v>
      </c>
      <c r="R249" s="19"/>
      <c r="S249" s="19">
        <f>SUM(S250:S253)</f>
        <v>0</v>
      </c>
      <c r="T249" s="19"/>
      <c r="U249" s="19">
        <f>SUM(U250:U253)</f>
        <v>0</v>
      </c>
      <c r="V249" s="19"/>
      <c r="W249" s="19">
        <f>SUM(W250:W253)</f>
        <v>0</v>
      </c>
      <c r="X249" s="19"/>
      <c r="Y249" s="19">
        <f>SUM(Y250:Y253)</f>
        <v>0</v>
      </c>
      <c r="Z249" s="19"/>
      <c r="AA249" s="19">
        <f>SUM(AA250:AA253)</f>
        <v>25.621383823999999</v>
      </c>
      <c r="AB249" s="38" t="s">
        <v>62</v>
      </c>
      <c r="AC249" s="38"/>
      <c r="AD249" s="61" t="s">
        <v>62</v>
      </c>
      <c r="AE249" s="63" t="s">
        <v>62</v>
      </c>
      <c r="AF249" s="63" t="s">
        <v>261</v>
      </c>
      <c r="AG249" t="str">
        <f>A249&amp;B249&amp;C249</f>
        <v>5795SINAPI</v>
      </c>
    </row>
    <row r="250" spans="1:33" ht="25.5" x14ac:dyDescent="0.2">
      <c r="A250" s="54" t="s">
        <v>316</v>
      </c>
      <c r="B250" s="55" t="s">
        <v>65</v>
      </c>
      <c r="C250" s="66" t="s">
        <v>45</v>
      </c>
      <c r="D250" s="56" t="s">
        <v>110</v>
      </c>
      <c r="E250" s="56" t="s">
        <v>317</v>
      </c>
      <c r="F250" s="14" t="s">
        <v>126</v>
      </c>
      <c r="G250" s="14">
        <v>1</v>
      </c>
      <c r="H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I250" s="17">
        <f>H250*G250/1</f>
        <v>0</v>
      </c>
      <c r="J250" s="17">
        <f t="shared" ref="J250:K253" si="151">T250 + N250 + L250 + X250 + R250 + P250 + V250</f>
        <v>0.32375710400000002</v>
      </c>
      <c r="K250" s="17">
        <f t="shared" si="151"/>
        <v>0.32375710400000002</v>
      </c>
      <c r="L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M250" s="17">
        <f>L250*G250/1</f>
        <v>0</v>
      </c>
      <c r="N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0.32375710400000002</v>
      </c>
      <c r="O250" s="17">
        <f>N250*G250/1</f>
        <v>0.32375710400000002</v>
      </c>
      <c r="P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Q250" s="17">
        <f>P250*G250/1</f>
        <v>0</v>
      </c>
      <c r="R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S250" s="17">
        <f>R250*G250/1</f>
        <v>0</v>
      </c>
      <c r="T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U250" s="17">
        <f>T250*G250/1</f>
        <v>0</v>
      </c>
      <c r="V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W250" s="17">
        <f>V250*G250/1</f>
        <v>0</v>
      </c>
      <c r="X250" s="17">
        <f>IF(
                        C250="INSUMO",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A250&amp;B250,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A250&amp;B250,AG:AG,
                                                    0)
                                            ),
                                            "Não encontrado")
                                    )</f>
        <v>0</v>
      </c>
      <c r="Y250" s="17">
        <f>X250*G250/1</f>
        <v>0</v>
      </c>
      <c r="Z250" s="17">
        <f>IF(
                            C250="INSUMO",
                            IFERROR(
                                INDEX(
                                    Insumos!F:F,
                                    MATCH(
                                        A250&amp;B250,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A250&amp;B250,AG:AG,
                                        0)
                                ),
                                "Não encontrado")
                        )</f>
        <v>0.32375710400000002</v>
      </c>
      <c r="AA250" s="17">
        <f>G250*Z250</f>
        <v>0.32375710400000002</v>
      </c>
      <c r="AB250" s="40"/>
      <c r="AC250" s="40"/>
      <c r="AD250" s="56" t="s">
        <v>62</v>
      </c>
      <c r="AE250" s="67"/>
      <c r="AF250" s="67"/>
    </row>
    <row r="251" spans="1:33" ht="25.5" x14ac:dyDescent="0.2">
      <c r="A251" s="49" t="s">
        <v>318</v>
      </c>
      <c r="B251" s="50" t="s">
        <v>65</v>
      </c>
      <c r="C251" s="64" t="s">
        <v>45</v>
      </c>
      <c r="D251" s="52" t="s">
        <v>110</v>
      </c>
      <c r="E251" s="52" t="s">
        <v>319</v>
      </c>
      <c r="F251" s="13" t="s">
        <v>126</v>
      </c>
      <c r="G251" s="13">
        <v>1</v>
      </c>
      <c r="H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I251" s="16">
        <f>H251*G251/1</f>
        <v>0</v>
      </c>
      <c r="J251" s="16">
        <f t="shared" si="151"/>
        <v>1.40003072</v>
      </c>
      <c r="K251" s="16">
        <f t="shared" si="151"/>
        <v>1.40003072</v>
      </c>
      <c r="L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M251" s="16">
        <f>L251*G251/1</f>
        <v>0</v>
      </c>
      <c r="N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1.40003072</v>
      </c>
      <c r="O251" s="16">
        <f>N251*G251/1</f>
        <v>1.40003072</v>
      </c>
      <c r="P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Q251" s="16">
        <f>P251*G251/1</f>
        <v>0</v>
      </c>
      <c r="R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S251" s="16">
        <f>R251*G251/1</f>
        <v>0</v>
      </c>
      <c r="T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U251" s="16">
        <f>T251*G251/1</f>
        <v>0</v>
      </c>
      <c r="V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W251" s="16">
        <f>V251*G251/1</f>
        <v>0</v>
      </c>
      <c r="X251" s="16">
        <f>IF(
                        C251="INSUMO",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A251&amp;B251,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A251&amp;B251,AG:AG,
                                                    0)
                                            ),
                                            "Não encontrado")
                                    )</f>
        <v>0</v>
      </c>
      <c r="Y251" s="16">
        <f>X251*G251/1</f>
        <v>0</v>
      </c>
      <c r="Z251" s="16">
        <f>IF(
                            C251="INSUMO",
                            IFERROR(
                                INDEX(
                                    Insumos!F:F,
                                    MATCH(
                                        A251&amp;B251,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A251&amp;B251,AG:AG,
                                        0)
                                ),
                                "Não encontrado")
                        )</f>
        <v>1.40003072</v>
      </c>
      <c r="AA251" s="16">
        <f>G251*Z251</f>
        <v>1.40003072</v>
      </c>
      <c r="AB251" s="39"/>
      <c r="AC251" s="39"/>
      <c r="AD251" s="52" t="s">
        <v>62</v>
      </c>
      <c r="AE251" s="65"/>
      <c r="AF251" s="65"/>
    </row>
    <row r="252" spans="1:33" ht="25.5" x14ac:dyDescent="0.2">
      <c r="A252" s="54" t="s">
        <v>280</v>
      </c>
      <c r="B252" s="55" t="s">
        <v>65</v>
      </c>
      <c r="C252" s="66" t="s">
        <v>45</v>
      </c>
      <c r="D252" s="56" t="s">
        <v>110</v>
      </c>
      <c r="E252" s="56" t="s">
        <v>281</v>
      </c>
      <c r="F252" s="14" t="s">
        <v>126</v>
      </c>
      <c r="G252" s="14">
        <v>1</v>
      </c>
      <c r="H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3.03</v>
      </c>
      <c r="I252" s="17">
        <f>H252*G252/1</f>
        <v>3.03</v>
      </c>
      <c r="J252" s="17">
        <f t="shared" si="151"/>
        <v>19.117557600000001</v>
      </c>
      <c r="K252" s="17">
        <f t="shared" si="151"/>
        <v>19.117557600000001</v>
      </c>
      <c r="L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19.117557600000001</v>
      </c>
      <c r="M252" s="17">
        <f>L252*G252/1</f>
        <v>19.117557600000001</v>
      </c>
      <c r="N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O252" s="17">
        <f>N252*G252/1</f>
        <v>0</v>
      </c>
      <c r="P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Q252" s="17">
        <f>P252*G252/1</f>
        <v>0</v>
      </c>
      <c r="R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S252" s="17">
        <f>R252*G252/1</f>
        <v>0</v>
      </c>
      <c r="T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U252" s="17">
        <f>T252*G252/1</f>
        <v>0</v>
      </c>
      <c r="V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W252" s="17">
        <f>V252*G252/1</f>
        <v>0</v>
      </c>
      <c r="X252" s="17">
        <f>IF(
                        C252="INSUMO",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A252&amp;B252,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A252&amp;B252,AG:AG,
                                                    0)
                                            ),
                                            "Não encontrado")
                                    )</f>
        <v>0</v>
      </c>
      <c r="Y252" s="17">
        <f>X252*G252/1</f>
        <v>0</v>
      </c>
      <c r="Z252" s="17">
        <f>IF(
                            C252="INSUMO",
                            IFERROR(
                                INDEX(
                                    Insumos!F:F,
                                    MATCH(
                                        A252&amp;B252,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A252&amp;B252,AG:AG,
                                        0)
                                ),
                                "Não encontrado")
                        )</f>
        <v>22.147557599999999</v>
      </c>
      <c r="AA252" s="17">
        <f>G252*Z252</f>
        <v>22.147557599999999</v>
      </c>
      <c r="AB252" s="40"/>
      <c r="AC252" s="40"/>
      <c r="AD252" s="56" t="s">
        <v>62</v>
      </c>
      <c r="AE252" s="67"/>
      <c r="AF252" s="67"/>
    </row>
    <row r="253" spans="1:33" ht="25.5" x14ac:dyDescent="0.2">
      <c r="A253" s="49" t="s">
        <v>320</v>
      </c>
      <c r="B253" s="50" t="s">
        <v>65</v>
      </c>
      <c r="C253" s="64" t="s">
        <v>45</v>
      </c>
      <c r="D253" s="52" t="s">
        <v>110</v>
      </c>
      <c r="E253" s="52" t="s">
        <v>321</v>
      </c>
      <c r="F253" s="13" t="s">
        <v>126</v>
      </c>
      <c r="G253" s="13">
        <v>1</v>
      </c>
      <c r="H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I253" s="16">
        <f>H253*G253/1</f>
        <v>0</v>
      </c>
      <c r="J253" s="16">
        <f t="shared" si="151"/>
        <v>1.7500384000000002</v>
      </c>
      <c r="K253" s="16">
        <f t="shared" si="151"/>
        <v>1.7500384000000002</v>
      </c>
      <c r="L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M253" s="16">
        <f>L253*G253/1</f>
        <v>0</v>
      </c>
      <c r="N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1.7500384000000002</v>
      </c>
      <c r="O253" s="16">
        <f>N253*G253/1</f>
        <v>1.7500384000000002</v>
      </c>
      <c r="P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Q253" s="16">
        <f>P253*G253/1</f>
        <v>0</v>
      </c>
      <c r="R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S253" s="16">
        <f>R253*G253/1</f>
        <v>0</v>
      </c>
      <c r="T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U253" s="16">
        <f>T253*G253/1</f>
        <v>0</v>
      </c>
      <c r="V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W253" s="16">
        <f>V253*G253/1</f>
        <v>0</v>
      </c>
      <c r="X253" s="16">
        <f>IF(
                        C253="INSUMO",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A253&amp;B253,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A253&amp;B253,AG:AG,
                                                    0)
                                            ),
                                            "Não encontrado")
                                    )</f>
        <v>0</v>
      </c>
      <c r="Y253" s="16">
        <f>X253*G253/1</f>
        <v>0</v>
      </c>
      <c r="Z253" s="16">
        <f>IF(
                            C253="INSUMO",
                            IFERROR(
                                INDEX(
                                    Insumos!F:F,
                                    MATCH(
                                        A253&amp;B253,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A253&amp;B253,AG:AG,
                                        0)
                                ),
                                "Não encontrado")
                        )</f>
        <v>1.7500384000000002</v>
      </c>
      <c r="AA253" s="16">
        <f>G253*Z253</f>
        <v>1.7500384000000002</v>
      </c>
      <c r="AB253" s="39"/>
      <c r="AC253" s="39"/>
      <c r="AD253" s="52" t="s">
        <v>62</v>
      </c>
      <c r="AE253" s="65"/>
      <c r="AF253" s="65"/>
    </row>
    <row r="254" spans="1:33" ht="63.75" x14ac:dyDescent="0.2">
      <c r="A254" s="58" t="s">
        <v>308</v>
      </c>
      <c r="B254" s="59" t="s">
        <v>65</v>
      </c>
      <c r="C254" s="60" t="s">
        <v>62</v>
      </c>
      <c r="D254" s="61" t="s">
        <v>110</v>
      </c>
      <c r="E254" s="61" t="s">
        <v>309</v>
      </c>
      <c r="F254" s="62" t="s">
        <v>126</v>
      </c>
      <c r="G254" s="18"/>
      <c r="H254" s="19"/>
      <c r="I254" s="19">
        <f>SUM(I255:I255)</f>
        <v>0</v>
      </c>
      <c r="J254" s="19"/>
      <c r="K254" s="19">
        <f>SUM(K255:K255)</f>
        <v>1.8854550000000001</v>
      </c>
      <c r="L254" s="19"/>
      <c r="M254" s="19">
        <f>SUM(M255:M255)</f>
        <v>0</v>
      </c>
      <c r="N254" s="19"/>
      <c r="O254" s="19">
        <f>SUM(O255:O255)</f>
        <v>1.8854550000000001</v>
      </c>
      <c r="P254" s="19"/>
      <c r="Q254" s="19">
        <f>SUM(Q255:Q255)</f>
        <v>0</v>
      </c>
      <c r="R254" s="19"/>
      <c r="S254" s="19">
        <f>SUM(S255:S255)</f>
        <v>0</v>
      </c>
      <c r="T254" s="19"/>
      <c r="U254" s="19">
        <f>SUM(U255:U255)</f>
        <v>0</v>
      </c>
      <c r="V254" s="19"/>
      <c r="W254" s="19">
        <f>SUM(W255:W255)</f>
        <v>0</v>
      </c>
      <c r="X254" s="19"/>
      <c r="Y254" s="19">
        <f>SUM(Y255:Y255)</f>
        <v>0</v>
      </c>
      <c r="Z254" s="19"/>
      <c r="AA254" s="19">
        <f>SUM(AA255:AA255)</f>
        <v>1.8854550000000001</v>
      </c>
      <c r="AB254" s="38" t="s">
        <v>62</v>
      </c>
      <c r="AC254" s="38"/>
      <c r="AD254" s="61" t="s">
        <v>62</v>
      </c>
      <c r="AE254" s="63" t="s">
        <v>62</v>
      </c>
      <c r="AF254" s="63" t="s">
        <v>290</v>
      </c>
      <c r="AG254" t="str">
        <f>A254&amp;B254&amp;C254</f>
        <v>90961SINAPI</v>
      </c>
    </row>
    <row r="255" spans="1:33" ht="25.5" x14ac:dyDescent="0.2">
      <c r="A255" s="54" t="s">
        <v>322</v>
      </c>
      <c r="B255" s="55" t="s">
        <v>65</v>
      </c>
      <c r="C255" s="66" t="s">
        <v>53</v>
      </c>
      <c r="D255" s="56" t="s">
        <v>110</v>
      </c>
      <c r="E255" s="56" t="s">
        <v>323</v>
      </c>
      <c r="F255" s="14" t="s">
        <v>56</v>
      </c>
      <c r="G255" s="14">
        <v>1.43E-5</v>
      </c>
      <c r="H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I255" s="17">
        <f>H255*G255/1</f>
        <v>0</v>
      </c>
      <c r="J255" s="17">
        <f>T255 + N255 + L255 + X255 + R255 + P255 + V255</f>
        <v>131850</v>
      </c>
      <c r="K255" s="17">
        <f>U255 + O255 + M255 + Y255 + S255 + Q255 + W255</f>
        <v>1.8854550000000001</v>
      </c>
      <c r="L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M255" s="17">
        <f>L255*G255/1</f>
        <v>0</v>
      </c>
      <c r="N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131850</v>
      </c>
      <c r="O255" s="17">
        <f>N255*G255/1</f>
        <v>1.8854550000000001</v>
      </c>
      <c r="P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Q255" s="17">
        <f>P255*G255/1</f>
        <v>0</v>
      </c>
      <c r="R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S255" s="17">
        <f>R255*G255/1</f>
        <v>0</v>
      </c>
      <c r="T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U255" s="17">
        <f>T255*G255/1</f>
        <v>0</v>
      </c>
      <c r="V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W255" s="17">
        <f>V255*G255/1</f>
        <v>0</v>
      </c>
      <c r="X255" s="17">
        <f>IF(
                        C255="INSUMO",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A255&amp;B255,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A255&amp;B255,AG:AG,
                                                    0)
                                            ),
                                            "Não encontrado")
                                    )</f>
        <v>0</v>
      </c>
      <c r="Y255" s="17">
        <f>X255*G255/1</f>
        <v>0</v>
      </c>
      <c r="Z255" s="17">
        <f>IF(
                            C255="INSUMO",
                            IFERROR(
                                INDEX(
                                    Insumos!F:F,
                                    MATCH(
                                        A255&amp;B255,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A255&amp;B255,AG:AG,
                                        0)
                                ),
                                "Não encontrado")
                        )</f>
        <v>131850</v>
      </c>
      <c r="AA255" s="17">
        <f>G255*Z255</f>
        <v>1.8854550000000001</v>
      </c>
      <c r="AB255" s="40"/>
      <c r="AC255" s="40"/>
      <c r="AD255" s="56" t="s">
        <v>62</v>
      </c>
      <c r="AE255" s="67"/>
      <c r="AF255" s="67"/>
    </row>
    <row r="256" spans="1:33" ht="63.75" x14ac:dyDescent="0.2">
      <c r="A256" s="58" t="s">
        <v>310</v>
      </c>
      <c r="B256" s="59" t="s">
        <v>65</v>
      </c>
      <c r="C256" s="60" t="s">
        <v>62</v>
      </c>
      <c r="D256" s="61" t="s">
        <v>110</v>
      </c>
      <c r="E256" s="61" t="s">
        <v>311</v>
      </c>
      <c r="F256" s="62" t="s">
        <v>126</v>
      </c>
      <c r="G256" s="18"/>
      <c r="H256" s="19"/>
      <c r="I256" s="19">
        <f>SUM(I257:I257)</f>
        <v>0</v>
      </c>
      <c r="J256" s="19"/>
      <c r="K256" s="19">
        <f>SUM(K257:K257)</f>
        <v>7.0276050000000003</v>
      </c>
      <c r="L256" s="19"/>
      <c r="M256" s="19">
        <f>SUM(M257:M257)</f>
        <v>0</v>
      </c>
      <c r="N256" s="19"/>
      <c r="O256" s="19">
        <f>SUM(O257:O257)</f>
        <v>7.0276050000000003</v>
      </c>
      <c r="P256" s="19"/>
      <c r="Q256" s="19">
        <f>SUM(Q257:Q257)</f>
        <v>0</v>
      </c>
      <c r="R256" s="19"/>
      <c r="S256" s="19">
        <f>SUM(S257:S257)</f>
        <v>0</v>
      </c>
      <c r="T256" s="19"/>
      <c r="U256" s="19">
        <f>SUM(U257:U257)</f>
        <v>0</v>
      </c>
      <c r="V256" s="19"/>
      <c r="W256" s="19">
        <f>SUM(W257:W257)</f>
        <v>0</v>
      </c>
      <c r="X256" s="19"/>
      <c r="Y256" s="19">
        <f>SUM(Y257:Y257)</f>
        <v>0</v>
      </c>
      <c r="Z256" s="19"/>
      <c r="AA256" s="19">
        <f>SUM(AA257:AA257)</f>
        <v>7.0276050000000003</v>
      </c>
      <c r="AB256" s="38" t="s">
        <v>62</v>
      </c>
      <c r="AC256" s="38"/>
      <c r="AD256" s="61" t="s">
        <v>62</v>
      </c>
      <c r="AE256" s="63" t="s">
        <v>62</v>
      </c>
      <c r="AF256" s="63" t="s">
        <v>290</v>
      </c>
      <c r="AG256" t="str">
        <f>A256&amp;B256&amp;C256</f>
        <v>90960SINAPI</v>
      </c>
    </row>
    <row r="257" spans="1:33" ht="25.5" x14ac:dyDescent="0.2">
      <c r="A257" s="54" t="s">
        <v>322</v>
      </c>
      <c r="B257" s="55" t="s">
        <v>65</v>
      </c>
      <c r="C257" s="66" t="s">
        <v>53</v>
      </c>
      <c r="D257" s="56" t="s">
        <v>110</v>
      </c>
      <c r="E257" s="56" t="s">
        <v>323</v>
      </c>
      <c r="F257" s="14" t="s">
        <v>56</v>
      </c>
      <c r="G257" s="14">
        <v>5.3300000000000001E-5</v>
      </c>
      <c r="H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I257" s="17">
        <f>H257*G257/1</f>
        <v>0</v>
      </c>
      <c r="J257" s="17">
        <f>T257 + N257 + L257 + X257 + R257 + P257 + V257</f>
        <v>131850</v>
      </c>
      <c r="K257" s="17">
        <f>U257 + O257 + M257 + Y257 + S257 + Q257 + W257</f>
        <v>7.0276050000000003</v>
      </c>
      <c r="L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M257" s="17">
        <f>L257*G257/1</f>
        <v>0</v>
      </c>
      <c r="N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131850</v>
      </c>
      <c r="O257" s="17">
        <f>N257*G257/1</f>
        <v>7.0276050000000003</v>
      </c>
      <c r="P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Q257" s="17">
        <f>P257*G257/1</f>
        <v>0</v>
      </c>
      <c r="R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S257" s="17">
        <f>R257*G257/1</f>
        <v>0</v>
      </c>
      <c r="T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U257" s="17">
        <f>T257*G257/1</f>
        <v>0</v>
      </c>
      <c r="V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W257" s="17">
        <f>V257*G257/1</f>
        <v>0</v>
      </c>
      <c r="X257" s="17">
        <f>IF(
                        C257="INSUMO",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A257&amp;B257,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A257&amp;B257,AG:AG,
                                                    0)
                                            ),
                                            "Não encontrado")
                                    )</f>
        <v>0</v>
      </c>
      <c r="Y257" s="17">
        <f>X257*G257/1</f>
        <v>0</v>
      </c>
      <c r="Z257" s="17">
        <f>IF(
                            C257="INSUMO",
                            IFERROR(
                                INDEX(
                                    Insumos!F:F,
                                    MATCH(
                                        A257&amp;B257,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A257&amp;B257,AG:AG,
                                        0)
                                ),
                                "Não encontrado")
                        )</f>
        <v>131850</v>
      </c>
      <c r="AA257" s="17">
        <f>G257*Z257</f>
        <v>7.0276050000000003</v>
      </c>
      <c r="AB257" s="40"/>
      <c r="AC257" s="40"/>
      <c r="AD257" s="56" t="s">
        <v>62</v>
      </c>
      <c r="AE257" s="67"/>
      <c r="AF257" s="67"/>
    </row>
    <row r="258" spans="1:33" ht="63.75" x14ac:dyDescent="0.2">
      <c r="A258" s="58" t="s">
        <v>312</v>
      </c>
      <c r="B258" s="59" t="s">
        <v>65</v>
      </c>
      <c r="C258" s="60" t="s">
        <v>62</v>
      </c>
      <c r="D258" s="61" t="s">
        <v>110</v>
      </c>
      <c r="E258" s="61" t="s">
        <v>313</v>
      </c>
      <c r="F258" s="62" t="s">
        <v>126</v>
      </c>
      <c r="G258" s="18"/>
      <c r="H258" s="19"/>
      <c r="I258" s="19">
        <f>SUM(I259:I259)</f>
        <v>15.149999999999999</v>
      </c>
      <c r="J258" s="19"/>
      <c r="K258" s="19">
        <f>SUM(K259:K259)</f>
        <v>0</v>
      </c>
      <c r="L258" s="19"/>
      <c r="M258" s="19">
        <f>SUM(M259:M259)</f>
        <v>0</v>
      </c>
      <c r="N258" s="19"/>
      <c r="O258" s="19">
        <f>SUM(O259:O259)</f>
        <v>0</v>
      </c>
      <c r="P258" s="19"/>
      <c r="Q258" s="19">
        <f>SUM(Q259:Q259)</f>
        <v>0</v>
      </c>
      <c r="R258" s="19"/>
      <c r="S258" s="19">
        <f>SUM(S259:S259)</f>
        <v>0</v>
      </c>
      <c r="T258" s="19"/>
      <c r="U258" s="19">
        <f>SUM(U259:U259)</f>
        <v>0</v>
      </c>
      <c r="V258" s="19"/>
      <c r="W258" s="19">
        <f>SUM(W259:W259)</f>
        <v>0</v>
      </c>
      <c r="X258" s="19"/>
      <c r="Y258" s="19">
        <f>SUM(Y259:Y259)</f>
        <v>0</v>
      </c>
      <c r="Z258" s="19"/>
      <c r="AA258" s="19">
        <f>SUM(AA259:AA259)</f>
        <v>15.149999999999999</v>
      </c>
      <c r="AB258" s="38" t="s">
        <v>62</v>
      </c>
      <c r="AC258" s="38"/>
      <c r="AD258" s="61" t="s">
        <v>62</v>
      </c>
      <c r="AE258" s="63" t="s">
        <v>62</v>
      </c>
      <c r="AF258" s="63" t="s">
        <v>290</v>
      </c>
      <c r="AG258" t="str">
        <f>A258&amp;B258&amp;C258</f>
        <v>90963SINAPI</v>
      </c>
    </row>
    <row r="259" spans="1:33" x14ac:dyDescent="0.2">
      <c r="A259" s="54" t="s">
        <v>156</v>
      </c>
      <c r="B259" s="55" t="s">
        <v>65</v>
      </c>
      <c r="C259" s="66" t="s">
        <v>53</v>
      </c>
      <c r="D259" s="56" t="s">
        <v>110</v>
      </c>
      <c r="E259" s="56" t="s">
        <v>157</v>
      </c>
      <c r="F259" s="14" t="s">
        <v>158</v>
      </c>
      <c r="G259" s="14">
        <v>2.5</v>
      </c>
      <c r="H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6.06</v>
      </c>
      <c r="I259" s="17">
        <f>H259*G259/1</f>
        <v>15.149999999999999</v>
      </c>
      <c r="J259" s="17">
        <f>T259 + N259 + L259 + X259 + R259 + P259 + V259</f>
        <v>0</v>
      </c>
      <c r="K259" s="17">
        <f>U259 + O259 + M259 + Y259 + S259 + Q259 + W259</f>
        <v>0</v>
      </c>
      <c r="L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M259" s="17">
        <f>L259*G259/1</f>
        <v>0</v>
      </c>
      <c r="N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O259" s="17">
        <f>N259*G259/1</f>
        <v>0</v>
      </c>
      <c r="P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Q259" s="17">
        <f>P259*G259/1</f>
        <v>0</v>
      </c>
      <c r="R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S259" s="17">
        <f>R259*G259/1</f>
        <v>0</v>
      </c>
      <c r="T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U259" s="17">
        <f>T259*G259/1</f>
        <v>0</v>
      </c>
      <c r="V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W259" s="17">
        <f>V259*G259/1</f>
        <v>0</v>
      </c>
      <c r="X259" s="17">
        <f>IF(
                        C259="INSUMO",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A259&amp;B259,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A259&amp;B259,AG:AG,
                                                    0)
                                            ),
                                            "Não encontrado")
                                    )</f>
        <v>0</v>
      </c>
      <c r="Y259" s="17">
        <f>X259*G259/1</f>
        <v>0</v>
      </c>
      <c r="Z259" s="17">
        <f>IF(
                            C259="INSUMO",
                            IFERROR(
                                INDEX(
                                    Insumos!F:F,
                                    MATCH(
                                        A259&amp;B259,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A259&amp;B259,AG:AG,
                                        0)
                                ),
                                "Não encontrado")
                        )</f>
        <v>6.06</v>
      </c>
      <c r="AA259" s="17">
        <f>G259*Z259</f>
        <v>15.149999999999999</v>
      </c>
      <c r="AB259" s="40"/>
      <c r="AC259" s="40"/>
      <c r="AD259" s="56" t="s">
        <v>62</v>
      </c>
      <c r="AE259" s="67"/>
      <c r="AF259" s="67"/>
    </row>
    <row r="260" spans="1:33" ht="63.75" x14ac:dyDescent="0.2">
      <c r="A260" s="58" t="s">
        <v>314</v>
      </c>
      <c r="B260" s="59" t="s">
        <v>65</v>
      </c>
      <c r="C260" s="60" t="s">
        <v>62</v>
      </c>
      <c r="D260" s="61" t="s">
        <v>110</v>
      </c>
      <c r="E260" s="61" t="s">
        <v>315</v>
      </c>
      <c r="F260" s="62" t="s">
        <v>126</v>
      </c>
      <c r="G260" s="18"/>
      <c r="H260" s="19"/>
      <c r="I260" s="19">
        <f>SUM(I261:I261)</f>
        <v>0</v>
      </c>
      <c r="J260" s="19"/>
      <c r="K260" s="19">
        <f>SUM(K261:K261)</f>
        <v>8.7943949999999997</v>
      </c>
      <c r="L260" s="19"/>
      <c r="M260" s="19">
        <f>SUM(M261:M261)</f>
        <v>0</v>
      </c>
      <c r="N260" s="19"/>
      <c r="O260" s="19">
        <f>SUM(O261:O261)</f>
        <v>8.7943949999999997</v>
      </c>
      <c r="P260" s="19"/>
      <c r="Q260" s="19">
        <f>SUM(Q261:Q261)</f>
        <v>0</v>
      </c>
      <c r="R260" s="19"/>
      <c r="S260" s="19">
        <f>SUM(S261:S261)</f>
        <v>0</v>
      </c>
      <c r="T260" s="19"/>
      <c r="U260" s="19">
        <f>SUM(U261:U261)</f>
        <v>0</v>
      </c>
      <c r="V260" s="19"/>
      <c r="W260" s="19">
        <f>SUM(W261:W261)</f>
        <v>0</v>
      </c>
      <c r="X260" s="19"/>
      <c r="Y260" s="19">
        <f>SUM(Y261:Y261)</f>
        <v>0</v>
      </c>
      <c r="Z260" s="19"/>
      <c r="AA260" s="19">
        <f>SUM(AA261:AA261)</f>
        <v>8.7943949999999997</v>
      </c>
      <c r="AB260" s="38" t="s">
        <v>62</v>
      </c>
      <c r="AC260" s="38"/>
      <c r="AD260" s="61" t="s">
        <v>62</v>
      </c>
      <c r="AE260" s="63" t="s">
        <v>62</v>
      </c>
      <c r="AF260" s="63" t="s">
        <v>290</v>
      </c>
      <c r="AG260" t="str">
        <f>A260&amp;B260&amp;C260</f>
        <v>90962SINAPI</v>
      </c>
    </row>
    <row r="261" spans="1:33" ht="25.5" x14ac:dyDescent="0.2">
      <c r="A261" s="54" t="s">
        <v>322</v>
      </c>
      <c r="B261" s="55" t="s">
        <v>65</v>
      </c>
      <c r="C261" s="66" t="s">
        <v>53</v>
      </c>
      <c r="D261" s="56" t="s">
        <v>110</v>
      </c>
      <c r="E261" s="56" t="s">
        <v>323</v>
      </c>
      <c r="F261" s="14" t="s">
        <v>56</v>
      </c>
      <c r="G261" s="14">
        <v>6.6699999999999995E-5</v>
      </c>
      <c r="H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I261" s="17">
        <f>H261*G261/1</f>
        <v>0</v>
      </c>
      <c r="J261" s="17">
        <f>T261 + N261 + L261 + X261 + R261 + P261 + V261</f>
        <v>131850</v>
      </c>
      <c r="K261" s="17">
        <f>U261 + O261 + M261 + Y261 + S261 + Q261 + W261</f>
        <v>8.7943949999999997</v>
      </c>
      <c r="L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M261" s="17">
        <f>L261*G261/1</f>
        <v>0</v>
      </c>
      <c r="N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131850</v>
      </c>
      <c r="O261" s="17">
        <f>N261*G261/1</f>
        <v>8.7943949999999997</v>
      </c>
      <c r="P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Q261" s="17">
        <f>P261*G261/1</f>
        <v>0</v>
      </c>
      <c r="R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S261" s="17">
        <f>R261*G261/1</f>
        <v>0</v>
      </c>
      <c r="T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U261" s="17">
        <f>T261*G261/1</f>
        <v>0</v>
      </c>
      <c r="V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W261" s="17">
        <f>V261*G261/1</f>
        <v>0</v>
      </c>
      <c r="X261" s="17">
        <f>IF(
                        C261="INSUMO",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A261&amp;B261,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A261&amp;B261,AG:AG,
                                                    0)
                                            ),
                                            "Não encontrado")
                                    )</f>
        <v>0</v>
      </c>
      <c r="Y261" s="17">
        <f>X261*G261/1</f>
        <v>0</v>
      </c>
      <c r="Z261" s="17">
        <f>IF(
                            C261="INSUMO",
                            IFERROR(
                                INDEX(
                                    Insumos!F:F,
                                    MATCH(
                                        A261&amp;B261,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A261&amp;B261,AG:AG,
                                        0)
                                ),
                                "Não encontrado")
                        )</f>
        <v>131850</v>
      </c>
      <c r="AA261" s="17">
        <f>G261*Z261</f>
        <v>8.7943949999999997</v>
      </c>
      <c r="AB261" s="40"/>
      <c r="AC261" s="40"/>
      <c r="AD261" s="56" t="s">
        <v>62</v>
      </c>
      <c r="AE261" s="67"/>
      <c r="AF261" s="67"/>
    </row>
    <row r="262" spans="1:33" ht="63.75" x14ac:dyDescent="0.2">
      <c r="A262" s="58" t="s">
        <v>316</v>
      </c>
      <c r="B262" s="59" t="s">
        <v>65</v>
      </c>
      <c r="C262" s="60" t="s">
        <v>62</v>
      </c>
      <c r="D262" s="61" t="s">
        <v>110</v>
      </c>
      <c r="E262" s="61" t="s">
        <v>317</v>
      </c>
      <c r="F262" s="62" t="s">
        <v>126</v>
      </c>
      <c r="G262" s="18"/>
      <c r="H262" s="19"/>
      <c r="I262" s="19">
        <f>SUM(I263:I263)</f>
        <v>0</v>
      </c>
      <c r="J262" s="19"/>
      <c r="K262" s="19">
        <f>SUM(K263:K263)</f>
        <v>0.32375710400000002</v>
      </c>
      <c r="L262" s="19"/>
      <c r="M262" s="19">
        <f>SUM(M263:M263)</f>
        <v>0</v>
      </c>
      <c r="N262" s="19"/>
      <c r="O262" s="19">
        <f>SUM(O263:O263)</f>
        <v>0.32375710400000002</v>
      </c>
      <c r="P262" s="19"/>
      <c r="Q262" s="19">
        <f>SUM(Q263:Q263)</f>
        <v>0</v>
      </c>
      <c r="R262" s="19"/>
      <c r="S262" s="19">
        <f>SUM(S263:S263)</f>
        <v>0</v>
      </c>
      <c r="T262" s="19"/>
      <c r="U262" s="19">
        <f>SUM(U263:U263)</f>
        <v>0</v>
      </c>
      <c r="V262" s="19"/>
      <c r="W262" s="19">
        <f>SUM(W263:W263)</f>
        <v>0</v>
      </c>
      <c r="X262" s="19"/>
      <c r="Y262" s="19">
        <f>SUM(Y263:Y263)</f>
        <v>0</v>
      </c>
      <c r="Z262" s="19"/>
      <c r="AA262" s="19">
        <f>SUM(AA263:AA263)</f>
        <v>0.32375710400000002</v>
      </c>
      <c r="AB262" s="38" t="s">
        <v>62</v>
      </c>
      <c r="AC262" s="38"/>
      <c r="AD262" s="61" t="s">
        <v>62</v>
      </c>
      <c r="AE262" s="63" t="s">
        <v>62</v>
      </c>
      <c r="AF262" s="63" t="s">
        <v>290</v>
      </c>
      <c r="AG262" t="str">
        <f>A262&amp;B262&amp;C262</f>
        <v>95115SINAPI</v>
      </c>
    </row>
    <row r="263" spans="1:33" ht="25.5" x14ac:dyDescent="0.2">
      <c r="A263" s="54" t="s">
        <v>324</v>
      </c>
      <c r="B263" s="55" t="s">
        <v>65</v>
      </c>
      <c r="C263" s="66" t="s">
        <v>53</v>
      </c>
      <c r="D263" s="56" t="s">
        <v>110</v>
      </c>
      <c r="E263" s="56" t="s">
        <v>325</v>
      </c>
      <c r="F263" s="14" t="s">
        <v>56</v>
      </c>
      <c r="G263" s="14">
        <v>1.4800000000000001E-5</v>
      </c>
      <c r="H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I263" s="17">
        <f>H263*G263/1</f>
        <v>0</v>
      </c>
      <c r="J263" s="17">
        <f>T263 + N263 + L263 + X263 + R263 + P263 + V263</f>
        <v>21875.48</v>
      </c>
      <c r="K263" s="17">
        <f>U263 + O263 + M263 + Y263 + S263 + Q263 + W263</f>
        <v>0.32375710400000002</v>
      </c>
      <c r="L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M263" s="17">
        <f>L263*G263/1</f>
        <v>0</v>
      </c>
      <c r="N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21875.48</v>
      </c>
      <c r="O263" s="17">
        <f>N263*G263/1</f>
        <v>0.32375710400000002</v>
      </c>
      <c r="P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Q263" s="17">
        <f>P263*G263/1</f>
        <v>0</v>
      </c>
      <c r="R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S263" s="17">
        <f>R263*G263/1</f>
        <v>0</v>
      </c>
      <c r="T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U263" s="17">
        <f>T263*G263/1</f>
        <v>0</v>
      </c>
      <c r="V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W263" s="17">
        <f>V263*G263/1</f>
        <v>0</v>
      </c>
      <c r="X263" s="17">
        <f>IF(
                        C263="INSUMO",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A263&amp;B263,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A263&amp;B263,AG:AG,
                                                    0)
                                            ),
                                            "Não encontrado")
                                    )</f>
        <v>0</v>
      </c>
      <c r="Y263" s="17">
        <f>X263*G263/1</f>
        <v>0</v>
      </c>
      <c r="Z263" s="17">
        <f>IF(
                            C263="INSUMO",
                            IFERROR(
                                INDEX(
                                    Insumos!F:F,
                                    MATCH(
                                        A263&amp;B263,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A263&amp;B263,AG:AG,
                                        0)
                                ),
                                "Não encontrado")
                        )</f>
        <v>21875.48</v>
      </c>
      <c r="AA263" s="17">
        <f>G263*Z263</f>
        <v>0.32375710400000002</v>
      </c>
      <c r="AB263" s="40"/>
      <c r="AC263" s="40"/>
      <c r="AD263" s="56" t="s">
        <v>62</v>
      </c>
      <c r="AE263" s="67"/>
      <c r="AF263" s="67"/>
    </row>
    <row r="264" spans="1:33" ht="63.75" x14ac:dyDescent="0.2">
      <c r="A264" s="58" t="s">
        <v>318</v>
      </c>
      <c r="B264" s="59" t="s">
        <v>65</v>
      </c>
      <c r="C264" s="60" t="s">
        <v>62</v>
      </c>
      <c r="D264" s="61" t="s">
        <v>110</v>
      </c>
      <c r="E264" s="61" t="s">
        <v>319</v>
      </c>
      <c r="F264" s="62" t="s">
        <v>126</v>
      </c>
      <c r="G264" s="18"/>
      <c r="H264" s="19"/>
      <c r="I264" s="19">
        <f>SUM(I265:I265)</f>
        <v>0</v>
      </c>
      <c r="J264" s="19"/>
      <c r="K264" s="19">
        <f>SUM(K265:K265)</f>
        <v>1.40003072</v>
      </c>
      <c r="L264" s="19"/>
      <c r="M264" s="19">
        <f>SUM(M265:M265)</f>
        <v>0</v>
      </c>
      <c r="N264" s="19"/>
      <c r="O264" s="19">
        <f>SUM(O265:O265)</f>
        <v>1.40003072</v>
      </c>
      <c r="P264" s="19"/>
      <c r="Q264" s="19">
        <f>SUM(Q265:Q265)</f>
        <v>0</v>
      </c>
      <c r="R264" s="19"/>
      <c r="S264" s="19">
        <f>SUM(S265:S265)</f>
        <v>0</v>
      </c>
      <c r="T264" s="19"/>
      <c r="U264" s="19">
        <f>SUM(U265:U265)</f>
        <v>0</v>
      </c>
      <c r="V264" s="19"/>
      <c r="W264" s="19">
        <f>SUM(W265:W265)</f>
        <v>0</v>
      </c>
      <c r="X264" s="19"/>
      <c r="Y264" s="19">
        <f>SUM(Y265:Y265)</f>
        <v>0</v>
      </c>
      <c r="Z264" s="19"/>
      <c r="AA264" s="19">
        <f>SUM(AA265:AA265)</f>
        <v>1.40003072</v>
      </c>
      <c r="AB264" s="38" t="s">
        <v>62</v>
      </c>
      <c r="AC264" s="38"/>
      <c r="AD264" s="61" t="s">
        <v>62</v>
      </c>
      <c r="AE264" s="63" t="s">
        <v>62</v>
      </c>
      <c r="AF264" s="63" t="s">
        <v>290</v>
      </c>
      <c r="AG264" t="str">
        <f>A264&amp;B264&amp;C264</f>
        <v>95114SINAPI</v>
      </c>
    </row>
    <row r="265" spans="1:33" ht="25.5" x14ac:dyDescent="0.2">
      <c r="A265" s="54" t="s">
        <v>324</v>
      </c>
      <c r="B265" s="55" t="s">
        <v>65</v>
      </c>
      <c r="C265" s="66" t="s">
        <v>53</v>
      </c>
      <c r="D265" s="56" t="s">
        <v>110</v>
      </c>
      <c r="E265" s="56" t="s">
        <v>325</v>
      </c>
      <c r="F265" s="14" t="s">
        <v>56</v>
      </c>
      <c r="G265" s="14">
        <v>6.3999999999999997E-5</v>
      </c>
      <c r="H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I265" s="17">
        <f>H265*G265/1</f>
        <v>0</v>
      </c>
      <c r="J265" s="17">
        <f>T265 + N265 + L265 + X265 + R265 + P265 + V265</f>
        <v>21875.48</v>
      </c>
      <c r="K265" s="17">
        <f>U265 + O265 + M265 + Y265 + S265 + Q265 + W265</f>
        <v>1.40003072</v>
      </c>
      <c r="L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M265" s="17">
        <f>L265*G265/1</f>
        <v>0</v>
      </c>
      <c r="N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21875.48</v>
      </c>
      <c r="O265" s="17">
        <f>N265*G265/1</f>
        <v>1.40003072</v>
      </c>
      <c r="P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Q265" s="17">
        <f>P265*G265/1</f>
        <v>0</v>
      </c>
      <c r="R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S265" s="17">
        <f>R265*G265/1</f>
        <v>0</v>
      </c>
      <c r="T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U265" s="17">
        <f>T265*G265/1</f>
        <v>0</v>
      </c>
      <c r="V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W265" s="17">
        <f>V265*G265/1</f>
        <v>0</v>
      </c>
      <c r="X265" s="17">
        <f>IF(
                        C265="INSUMO",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A265&amp;B265,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A265&amp;B265,AG:AG,
                                                    0)
                                            ),
                                            "Não encontrado")
                                    )</f>
        <v>0</v>
      </c>
      <c r="Y265" s="17">
        <f>X265*G265/1</f>
        <v>0</v>
      </c>
      <c r="Z265" s="17">
        <f>IF(
                            C265="INSUMO",
                            IFERROR(
                                INDEX(
                                    Insumos!F:F,
                                    MATCH(
                                        A265&amp;B265,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A265&amp;B265,AG:AG,
                                        0)
                                ),
                                "Não encontrado")
                        )</f>
        <v>21875.48</v>
      </c>
      <c r="AA265" s="17">
        <f>G265*Z265</f>
        <v>1.40003072</v>
      </c>
      <c r="AB265" s="40"/>
      <c r="AC265" s="40"/>
      <c r="AD265" s="56" t="s">
        <v>62</v>
      </c>
      <c r="AE265" s="67"/>
      <c r="AF265" s="67"/>
    </row>
    <row r="266" spans="1:33" ht="63.75" x14ac:dyDescent="0.2">
      <c r="A266" s="58" t="s">
        <v>320</v>
      </c>
      <c r="B266" s="59" t="s">
        <v>65</v>
      </c>
      <c r="C266" s="60" t="s">
        <v>62</v>
      </c>
      <c r="D266" s="61" t="s">
        <v>110</v>
      </c>
      <c r="E266" s="61" t="s">
        <v>321</v>
      </c>
      <c r="F266" s="62" t="s">
        <v>126</v>
      </c>
      <c r="G266" s="18"/>
      <c r="H266" s="19"/>
      <c r="I266" s="19">
        <f>SUM(I267:I267)</f>
        <v>0</v>
      </c>
      <c r="J266" s="19"/>
      <c r="K266" s="19">
        <f>SUM(K267:K267)</f>
        <v>1.7500384000000002</v>
      </c>
      <c r="L266" s="19"/>
      <c r="M266" s="19">
        <f>SUM(M267:M267)</f>
        <v>0</v>
      </c>
      <c r="N266" s="19"/>
      <c r="O266" s="19">
        <f>SUM(O267:O267)</f>
        <v>1.7500384000000002</v>
      </c>
      <c r="P266" s="19"/>
      <c r="Q266" s="19">
        <f>SUM(Q267:Q267)</f>
        <v>0</v>
      </c>
      <c r="R266" s="19"/>
      <c r="S266" s="19">
        <f>SUM(S267:S267)</f>
        <v>0</v>
      </c>
      <c r="T266" s="19"/>
      <c r="U266" s="19">
        <f>SUM(U267:U267)</f>
        <v>0</v>
      </c>
      <c r="V266" s="19"/>
      <c r="W266" s="19">
        <f>SUM(W267:W267)</f>
        <v>0</v>
      </c>
      <c r="X266" s="19"/>
      <c r="Y266" s="19">
        <f>SUM(Y267:Y267)</f>
        <v>0</v>
      </c>
      <c r="Z266" s="19"/>
      <c r="AA266" s="19">
        <f>SUM(AA267:AA267)</f>
        <v>1.7500384000000002</v>
      </c>
      <c r="AB266" s="38" t="s">
        <v>62</v>
      </c>
      <c r="AC266" s="38"/>
      <c r="AD266" s="61" t="s">
        <v>62</v>
      </c>
      <c r="AE266" s="63" t="s">
        <v>62</v>
      </c>
      <c r="AF266" s="63" t="s">
        <v>290</v>
      </c>
      <c r="AG266" t="str">
        <f>A266&amp;B266&amp;C266</f>
        <v>53863SINAPI</v>
      </c>
    </row>
    <row r="267" spans="1:33" ht="25.5" x14ac:dyDescent="0.2">
      <c r="A267" s="54" t="s">
        <v>324</v>
      </c>
      <c r="B267" s="55" t="s">
        <v>65</v>
      </c>
      <c r="C267" s="66" t="s">
        <v>53</v>
      </c>
      <c r="D267" s="56" t="s">
        <v>110</v>
      </c>
      <c r="E267" s="56" t="s">
        <v>325</v>
      </c>
      <c r="F267" s="14" t="s">
        <v>56</v>
      </c>
      <c r="G267" s="14">
        <v>8.0000000000000007E-5</v>
      </c>
      <c r="H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I267" s="17">
        <f>H267*G267/1</f>
        <v>0</v>
      </c>
      <c r="J267" s="17">
        <f>T267 + N267 + L267 + X267 + R267 + P267 + V267</f>
        <v>21875.48</v>
      </c>
      <c r="K267" s="17">
        <f>U267 + O267 + M267 + Y267 + S267 + Q267 + W267</f>
        <v>1.7500384000000002</v>
      </c>
      <c r="L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M267" s="17">
        <f>L267*G267/1</f>
        <v>0</v>
      </c>
      <c r="N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21875.48</v>
      </c>
      <c r="O267" s="17">
        <f>N267*G267/1</f>
        <v>1.7500384000000002</v>
      </c>
      <c r="P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Q267" s="17">
        <f>P267*G267/1</f>
        <v>0</v>
      </c>
      <c r="R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S267" s="17">
        <f>R267*G267/1</f>
        <v>0</v>
      </c>
      <c r="T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U267" s="17">
        <f>T267*G267/1</f>
        <v>0</v>
      </c>
      <c r="V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W267" s="17">
        <f>V267*G267/1</f>
        <v>0</v>
      </c>
      <c r="X267" s="17">
        <f>IF(
                        C267="INSUMO",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A267&amp;B267,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A267&amp;B267,AG:AG,
                                                    0)
                                            ),
                                            "Não encontrado")
                                    )</f>
        <v>0</v>
      </c>
      <c r="Y267" s="17">
        <f>X267*G267/1</f>
        <v>0</v>
      </c>
      <c r="Z267" s="17">
        <f>IF(
                            C267="INSUMO",
                            IFERROR(
                                INDEX(
                                    Insumos!F:F,
                                    MATCH(
                                        A267&amp;B267,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A267&amp;B267,AG:AG,
                                        0)
                                ),
                                "Não encontrado")
                        )</f>
        <v>21875.48</v>
      </c>
      <c r="AA267" s="17">
        <f>G267*Z267</f>
        <v>1.7500384000000002</v>
      </c>
      <c r="AB267" s="40"/>
      <c r="AC267" s="40"/>
      <c r="AD267" s="56" t="s">
        <v>62</v>
      </c>
      <c r="AE267" s="67"/>
      <c r="AF267" s="67"/>
    </row>
    <row r="268" spans="1:33" ht="51" x14ac:dyDescent="0.2">
      <c r="A268" s="58" t="s">
        <v>186</v>
      </c>
      <c r="B268" s="59" t="s">
        <v>65</v>
      </c>
      <c r="C268" s="60" t="s">
        <v>62</v>
      </c>
      <c r="D268" s="61" t="s">
        <v>110</v>
      </c>
      <c r="E268" s="61" t="s">
        <v>187</v>
      </c>
      <c r="F268" s="62" t="s">
        <v>175</v>
      </c>
      <c r="G268" s="18"/>
      <c r="H268" s="19"/>
      <c r="I268" s="19">
        <f>SUM(I269:I272)</f>
        <v>3.03</v>
      </c>
      <c r="J268" s="19"/>
      <c r="K268" s="19">
        <f>SUM(K269:K272)</f>
        <v>78.22250932</v>
      </c>
      <c r="L268" s="19"/>
      <c r="M268" s="19">
        <f>SUM(M269:M272)</f>
        <v>34.152958199999993</v>
      </c>
      <c r="N268" s="19"/>
      <c r="O268" s="19">
        <f>SUM(O269:O272)</f>
        <v>44.06955112</v>
      </c>
      <c r="P268" s="19"/>
      <c r="Q268" s="19">
        <f>SUM(Q269:Q272)</f>
        <v>0</v>
      </c>
      <c r="R268" s="19"/>
      <c r="S268" s="19">
        <f>SUM(S269:S272)</f>
        <v>0</v>
      </c>
      <c r="T268" s="19"/>
      <c r="U268" s="19">
        <f>SUM(U269:U272)</f>
        <v>0</v>
      </c>
      <c r="V268" s="19"/>
      <c r="W268" s="19">
        <f>SUM(W269:W272)</f>
        <v>0</v>
      </c>
      <c r="X268" s="19"/>
      <c r="Y268" s="19">
        <f>SUM(Y269:Y272)</f>
        <v>0</v>
      </c>
      <c r="Z268" s="19"/>
      <c r="AA268" s="19">
        <f>SUM(AA269:AA272)</f>
        <v>81.252509320000001</v>
      </c>
      <c r="AB268" s="38" t="s">
        <v>62</v>
      </c>
      <c r="AC268" s="38"/>
      <c r="AD268" s="61" t="s">
        <v>62</v>
      </c>
      <c r="AE268" s="63" t="s">
        <v>62</v>
      </c>
      <c r="AF268" s="63" t="s">
        <v>261</v>
      </c>
      <c r="AG268" t="str">
        <f>A268&amp;B268&amp;C268</f>
        <v>91387SINAPI</v>
      </c>
    </row>
    <row r="269" spans="1:33" ht="51" x14ac:dyDescent="0.2">
      <c r="A269" s="54" t="s">
        <v>326</v>
      </c>
      <c r="B269" s="55" t="s">
        <v>65</v>
      </c>
      <c r="C269" s="66" t="s">
        <v>45</v>
      </c>
      <c r="D269" s="56" t="s">
        <v>110</v>
      </c>
      <c r="E269" s="56" t="s">
        <v>327</v>
      </c>
      <c r="F269" s="14" t="s">
        <v>126</v>
      </c>
      <c r="G269" s="14">
        <v>1</v>
      </c>
      <c r="H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I269" s="17">
        <f>H269*G269/1</f>
        <v>0</v>
      </c>
      <c r="J269" s="17">
        <f t="shared" ref="J269:K272" si="152">T269 + N269 + L269 + X269 + R269 + P269 + V269</f>
        <v>4.4370065179999996</v>
      </c>
      <c r="K269" s="17">
        <f t="shared" si="152"/>
        <v>4.4370065179999996</v>
      </c>
      <c r="L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M269" s="17">
        <f>L269*G269/1</f>
        <v>0</v>
      </c>
      <c r="N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4.4370065179999996</v>
      </c>
      <c r="O269" s="17">
        <f>N269*G269/1</f>
        <v>4.4370065179999996</v>
      </c>
      <c r="P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Q269" s="17">
        <f>P269*G269/1</f>
        <v>0</v>
      </c>
      <c r="R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S269" s="17">
        <f>R269*G269/1</f>
        <v>0</v>
      </c>
      <c r="T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U269" s="17">
        <f>T269*G269/1</f>
        <v>0</v>
      </c>
      <c r="V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W269" s="17">
        <f>V269*G269/1</f>
        <v>0</v>
      </c>
      <c r="X269" s="17">
        <f>IF(
                        C269="INSUMO",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A269&amp;B269,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A269&amp;B269,AG:AG,
                                                    0)
                                            ),
                                            "Não encontrado")
                                    )</f>
        <v>0</v>
      </c>
      <c r="Y269" s="17">
        <f>X269*G269/1</f>
        <v>0</v>
      </c>
      <c r="Z269" s="17">
        <f>IF(
                            C269="INSUMO",
                            IFERROR(
                                INDEX(
                                    Insumos!F:F,
                                    MATCH(
                                        A269&amp;B269,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A269&amp;B269,AG:AG,
                                        0)
                                ),
                                "Não encontrado")
                        )</f>
        <v>4.4370065179999996</v>
      </c>
      <c r="AA269" s="17">
        <f>G269*Z269</f>
        <v>4.4370065179999996</v>
      </c>
      <c r="AB269" s="40"/>
      <c r="AC269" s="40"/>
      <c r="AD269" s="56" t="s">
        <v>62</v>
      </c>
      <c r="AE269" s="67"/>
      <c r="AF269" s="67"/>
    </row>
    <row r="270" spans="1:33" ht="51" x14ac:dyDescent="0.2">
      <c r="A270" s="49" t="s">
        <v>328</v>
      </c>
      <c r="B270" s="50" t="s">
        <v>65</v>
      </c>
      <c r="C270" s="64" t="s">
        <v>45</v>
      </c>
      <c r="D270" s="52" t="s">
        <v>110</v>
      </c>
      <c r="E270" s="52" t="s">
        <v>329</v>
      </c>
      <c r="F270" s="13" t="s">
        <v>126</v>
      </c>
      <c r="G270" s="13">
        <v>1</v>
      </c>
      <c r="H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I270" s="16">
        <f>H270*G270/1</f>
        <v>0</v>
      </c>
      <c r="J270" s="16">
        <f t="shared" si="152"/>
        <v>10.976182963999999</v>
      </c>
      <c r="K270" s="16">
        <f t="shared" si="152"/>
        <v>10.976182963999999</v>
      </c>
      <c r="L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M270" s="16">
        <f>L270*G270/1</f>
        <v>0</v>
      </c>
      <c r="N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10.976182963999999</v>
      </c>
      <c r="O270" s="16">
        <f>N270*G270/1</f>
        <v>10.976182963999999</v>
      </c>
      <c r="P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Q270" s="16">
        <f>P270*G270/1</f>
        <v>0</v>
      </c>
      <c r="R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S270" s="16">
        <f>R270*G270/1</f>
        <v>0</v>
      </c>
      <c r="T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U270" s="16">
        <f>T270*G270/1</f>
        <v>0</v>
      </c>
      <c r="V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W270" s="16">
        <f>V270*G270/1</f>
        <v>0</v>
      </c>
      <c r="X270" s="16">
        <f>IF(
                        C270="INSUMO",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A270&amp;B270,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A270&amp;B270,AG:AG,
                                                    0)
                                            ),
                                            "Não encontrado")
                                    )</f>
        <v>0</v>
      </c>
      <c r="Y270" s="16">
        <f>X270*G270/1</f>
        <v>0</v>
      </c>
      <c r="Z270" s="16">
        <f>IF(
                            C270="INSUMO",
                            IFERROR(
                                INDEX(
                                    Insumos!F:F,
                                    MATCH(
                                        A270&amp;B270,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A270&amp;B270,AG:AG,
                                        0)
                                ),
                                "Não encontrado")
                        )</f>
        <v>10.976182963999999</v>
      </c>
      <c r="AA270" s="16">
        <f>G270*Z270</f>
        <v>10.976182963999999</v>
      </c>
      <c r="AB270" s="39"/>
      <c r="AC270" s="39"/>
      <c r="AD270" s="52" t="s">
        <v>62</v>
      </c>
      <c r="AE270" s="65"/>
      <c r="AF270" s="65"/>
    </row>
    <row r="271" spans="1:33" ht="51" x14ac:dyDescent="0.2">
      <c r="A271" s="54" t="s">
        <v>330</v>
      </c>
      <c r="B271" s="55" t="s">
        <v>65</v>
      </c>
      <c r="C271" s="66" t="s">
        <v>45</v>
      </c>
      <c r="D271" s="56" t="s">
        <v>110</v>
      </c>
      <c r="E271" s="56" t="s">
        <v>331</v>
      </c>
      <c r="F271" s="14" t="s">
        <v>126</v>
      </c>
      <c r="G271" s="14">
        <v>1</v>
      </c>
      <c r="H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I271" s="17">
        <f>H271*G271/1</f>
        <v>0</v>
      </c>
      <c r="J271" s="17">
        <f t="shared" si="152"/>
        <v>28.656361637999996</v>
      </c>
      <c r="K271" s="17">
        <f t="shared" si="152"/>
        <v>28.656361637999996</v>
      </c>
      <c r="L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M271" s="17">
        <f>L271*G271/1</f>
        <v>0</v>
      </c>
      <c r="N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28.656361637999996</v>
      </c>
      <c r="O271" s="17">
        <f>N271*G271/1</f>
        <v>28.656361637999996</v>
      </c>
      <c r="P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Q271" s="17">
        <f>P271*G271/1</f>
        <v>0</v>
      </c>
      <c r="R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S271" s="17">
        <f>R271*G271/1</f>
        <v>0</v>
      </c>
      <c r="T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U271" s="17">
        <f>T271*G271/1</f>
        <v>0</v>
      </c>
      <c r="V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W271" s="17">
        <f>V271*G271/1</f>
        <v>0</v>
      </c>
      <c r="X271" s="17">
        <f>IF(
                        C271="INSUMO",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A271&amp;B271,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A271&amp;B271,AG:AG,
                                                    0)
                                            ),
                                            "Não encontrado")
                                    )</f>
        <v>0</v>
      </c>
      <c r="Y271" s="17">
        <f>X271*G271/1</f>
        <v>0</v>
      </c>
      <c r="Z271" s="17">
        <f>IF(
                            C271="INSUMO",
                            IFERROR(
                                INDEX(
                                    Insumos!F:F,
                                    MATCH(
                                        A271&amp;B271,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A271&amp;B271,AG:AG,
                                        0)
                                ),
                                "Não encontrado")
                        )</f>
        <v>28.656361637999996</v>
      </c>
      <c r="AA271" s="17">
        <f>G271*Z271</f>
        <v>28.656361637999996</v>
      </c>
      <c r="AB271" s="40"/>
      <c r="AC271" s="40"/>
      <c r="AD271" s="56" t="s">
        <v>62</v>
      </c>
      <c r="AE271" s="67"/>
      <c r="AF271" s="67"/>
    </row>
    <row r="272" spans="1:33" ht="25.5" x14ac:dyDescent="0.2">
      <c r="A272" s="49" t="s">
        <v>332</v>
      </c>
      <c r="B272" s="50" t="s">
        <v>65</v>
      </c>
      <c r="C272" s="64" t="s">
        <v>45</v>
      </c>
      <c r="D272" s="52" t="s">
        <v>110</v>
      </c>
      <c r="E272" s="52" t="s">
        <v>333</v>
      </c>
      <c r="F272" s="13" t="s">
        <v>126</v>
      </c>
      <c r="G272" s="13">
        <v>1</v>
      </c>
      <c r="H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3.03</v>
      </c>
      <c r="I272" s="16">
        <f>H272*G272/1</f>
        <v>3.03</v>
      </c>
      <c r="J272" s="16">
        <f t="shared" si="152"/>
        <v>34.152958199999993</v>
      </c>
      <c r="K272" s="16">
        <f t="shared" si="152"/>
        <v>34.152958199999993</v>
      </c>
      <c r="L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34.152958199999993</v>
      </c>
      <c r="M272" s="16">
        <f>L272*G272/1</f>
        <v>34.152958199999993</v>
      </c>
      <c r="N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O272" s="16">
        <f>N272*G272/1</f>
        <v>0</v>
      </c>
      <c r="P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Q272" s="16">
        <f>P272*G272/1</f>
        <v>0</v>
      </c>
      <c r="R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S272" s="16">
        <f>R272*G272/1</f>
        <v>0</v>
      </c>
      <c r="T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U272" s="16">
        <f>T272*G272/1</f>
        <v>0</v>
      </c>
      <c r="V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W272" s="16">
        <f>V272*G272/1</f>
        <v>0</v>
      </c>
      <c r="X272" s="16">
        <f>IF(
                        C272="INSUMO",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A272&amp;B272,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A272&amp;B272,AG:AG,
                                                    0)
                                            ),
                                            "Não encontrado")
                                    )</f>
        <v>0</v>
      </c>
      <c r="Y272" s="16">
        <f>X272*G272/1</f>
        <v>0</v>
      </c>
      <c r="Z272" s="16">
        <f>IF(
                            C272="INSUMO",
                            IFERROR(
                                INDEX(
                                    Insumos!F:F,
                                    MATCH(
                                        A272&amp;B272,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A272&amp;B272,AG:AG,
                                        0)
                                ),
                                "Não encontrado")
                        )</f>
        <v>37.182958199999995</v>
      </c>
      <c r="AA272" s="16">
        <f>G272*Z272</f>
        <v>37.182958199999995</v>
      </c>
      <c r="AB272" s="39"/>
      <c r="AC272" s="39"/>
      <c r="AD272" s="52" t="s">
        <v>62</v>
      </c>
      <c r="AE272" s="65"/>
      <c r="AF272" s="65"/>
    </row>
    <row r="273" spans="1:33" ht="51" x14ac:dyDescent="0.2">
      <c r="A273" s="58" t="s">
        <v>188</v>
      </c>
      <c r="B273" s="59" t="s">
        <v>65</v>
      </c>
      <c r="C273" s="60" t="s">
        <v>62</v>
      </c>
      <c r="D273" s="61" t="s">
        <v>110</v>
      </c>
      <c r="E273" s="61" t="s">
        <v>189</v>
      </c>
      <c r="F273" s="62" t="s">
        <v>178</v>
      </c>
      <c r="G273" s="18"/>
      <c r="H273" s="19"/>
      <c r="I273" s="19">
        <f>SUM(I274:I279)</f>
        <v>146.65199999999999</v>
      </c>
      <c r="J273" s="19"/>
      <c r="K273" s="19">
        <f>SUM(K274:K279)</f>
        <v>129.70435877799997</v>
      </c>
      <c r="L273" s="19"/>
      <c r="M273" s="19">
        <f>SUM(M274:M279)</f>
        <v>34.152958199999993</v>
      </c>
      <c r="N273" s="19"/>
      <c r="O273" s="19">
        <f>SUM(O274:O279)</f>
        <v>95.551400577999985</v>
      </c>
      <c r="P273" s="19"/>
      <c r="Q273" s="19">
        <f>SUM(Q274:Q279)</f>
        <v>0</v>
      </c>
      <c r="R273" s="19"/>
      <c r="S273" s="19">
        <f>SUM(S274:S279)</f>
        <v>0</v>
      </c>
      <c r="T273" s="19"/>
      <c r="U273" s="19">
        <f>SUM(U274:U279)</f>
        <v>0</v>
      </c>
      <c r="V273" s="19"/>
      <c r="W273" s="19">
        <f>SUM(W274:W279)</f>
        <v>0</v>
      </c>
      <c r="X273" s="19"/>
      <c r="Y273" s="19">
        <f>SUM(Y274:Y279)</f>
        <v>0</v>
      </c>
      <c r="Z273" s="19"/>
      <c r="AA273" s="19">
        <f>SUM(AA274:AA279)</f>
        <v>276.35635877799996</v>
      </c>
      <c r="AB273" s="38" t="s">
        <v>62</v>
      </c>
      <c r="AC273" s="38"/>
      <c r="AD273" s="61" t="s">
        <v>62</v>
      </c>
      <c r="AE273" s="63" t="s">
        <v>62</v>
      </c>
      <c r="AF273" s="63" t="s">
        <v>261</v>
      </c>
      <c r="AG273" t="str">
        <f>A273&amp;B273&amp;C273</f>
        <v>91386SINAPI</v>
      </c>
    </row>
    <row r="274" spans="1:33" ht="51" x14ac:dyDescent="0.2">
      <c r="A274" s="54" t="s">
        <v>334</v>
      </c>
      <c r="B274" s="55" t="s">
        <v>65</v>
      </c>
      <c r="C274" s="66" t="s">
        <v>45</v>
      </c>
      <c r="D274" s="56" t="s">
        <v>110</v>
      </c>
      <c r="E274" s="56" t="s">
        <v>335</v>
      </c>
      <c r="F274" s="14" t="s">
        <v>126</v>
      </c>
      <c r="G274" s="14">
        <v>1</v>
      </c>
      <c r="H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143.62199999999999</v>
      </c>
      <c r="I274" s="17">
        <f t="shared" ref="I274:I279" si="153">H274*G274/1</f>
        <v>143.62199999999999</v>
      </c>
      <c r="J274" s="17">
        <f t="shared" ref="J274:K279" si="154">T274 + N274 + L274 + X274 + R274 + P274 + V274</f>
        <v>0</v>
      </c>
      <c r="K274" s="17">
        <f t="shared" si="154"/>
        <v>0</v>
      </c>
      <c r="L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M274" s="17">
        <f t="shared" ref="M274:M279" si="155">L274*G274/1</f>
        <v>0</v>
      </c>
      <c r="N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O274" s="17">
        <f t="shared" ref="O274:O279" si="156">N274*G274/1</f>
        <v>0</v>
      </c>
      <c r="P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Q274" s="17">
        <f t="shared" ref="Q274:Q279" si="157">P274*G274/1</f>
        <v>0</v>
      </c>
      <c r="R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S274" s="17">
        <f t="shared" ref="S274:S279" si="158">R274*G274/1</f>
        <v>0</v>
      </c>
      <c r="T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U274" s="17">
        <f t="shared" ref="U274:U279" si="159">T274*G274/1</f>
        <v>0</v>
      </c>
      <c r="V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W274" s="17">
        <f t="shared" ref="W274:W279" si="160">V274*G274/1</f>
        <v>0</v>
      </c>
      <c r="X274" s="17">
        <f>IF(
                        C274="INSUMO",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A274&amp;B274,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A274&amp;B274,AG:AG,
                                                    0)
                                            ),
                                            "Não encontrado")
                                    )</f>
        <v>0</v>
      </c>
      <c r="Y274" s="17">
        <f t="shared" ref="Y274:Y279" si="161">X274*G274/1</f>
        <v>0</v>
      </c>
      <c r="Z274" s="17">
        <f>IF(
                            C274="INSUMO",
                            IFERROR(
                                INDEX(
                                    Insumos!F:F,
                                    MATCH(
                                        A274&amp;B274,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A274&amp;B274,AG:AG,
                                        0)
                                ),
                                "Não encontrado")
                        )</f>
        <v>143.62199999999999</v>
      </c>
      <c r="AA274" s="17">
        <f t="shared" ref="AA274:AA279" si="162">G274*Z274</f>
        <v>143.62199999999999</v>
      </c>
      <c r="AB274" s="40"/>
      <c r="AC274" s="40"/>
      <c r="AD274" s="56" t="s">
        <v>62</v>
      </c>
      <c r="AE274" s="67"/>
      <c r="AF274" s="67"/>
    </row>
    <row r="275" spans="1:33" ht="51" x14ac:dyDescent="0.2">
      <c r="A275" s="49" t="s">
        <v>336</v>
      </c>
      <c r="B275" s="50" t="s">
        <v>65</v>
      </c>
      <c r="C275" s="64" t="s">
        <v>45</v>
      </c>
      <c r="D275" s="52" t="s">
        <v>110</v>
      </c>
      <c r="E275" s="52" t="s">
        <v>337</v>
      </c>
      <c r="F275" s="13" t="s">
        <v>126</v>
      </c>
      <c r="G275" s="13">
        <v>1</v>
      </c>
      <c r="H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I275" s="16">
        <f t="shared" si="153"/>
        <v>0</v>
      </c>
      <c r="J275" s="16">
        <f t="shared" si="154"/>
        <v>51.481849457999999</v>
      </c>
      <c r="K275" s="16">
        <f t="shared" si="154"/>
        <v>51.481849457999999</v>
      </c>
      <c r="L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M275" s="16">
        <f t="shared" si="155"/>
        <v>0</v>
      </c>
      <c r="N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51.481849457999999</v>
      </c>
      <c r="O275" s="16">
        <f t="shared" si="156"/>
        <v>51.481849457999999</v>
      </c>
      <c r="P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Q275" s="16">
        <f t="shared" si="157"/>
        <v>0</v>
      </c>
      <c r="R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S275" s="16">
        <f t="shared" si="158"/>
        <v>0</v>
      </c>
      <c r="T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U275" s="16">
        <f t="shared" si="159"/>
        <v>0</v>
      </c>
      <c r="V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W275" s="16">
        <f t="shared" si="160"/>
        <v>0</v>
      </c>
      <c r="X275" s="16">
        <f>IF(
                        C275="INSUMO",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A275&amp;B275,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A275&amp;B275,AG:AG,
                                                    0)
                                            ),
                                            "Não encontrado")
                                    )</f>
        <v>0</v>
      </c>
      <c r="Y275" s="16">
        <f t="shared" si="161"/>
        <v>0</v>
      </c>
      <c r="Z275" s="16">
        <f>IF(
                            C275="INSUMO",
                            IFERROR(
                                INDEX(
                                    Insumos!F:F,
                                    MATCH(
                                        A275&amp;B275,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A275&amp;B275,AG:AG,
                                        0)
                                ),
                                "Não encontrado")
                        )</f>
        <v>51.481849457999999</v>
      </c>
      <c r="AA275" s="16">
        <f t="shared" si="162"/>
        <v>51.481849457999999</v>
      </c>
      <c r="AB275" s="39"/>
      <c r="AC275" s="39"/>
      <c r="AD275" s="52" t="s">
        <v>62</v>
      </c>
      <c r="AE275" s="65"/>
      <c r="AF275" s="65"/>
    </row>
    <row r="276" spans="1:33" ht="51" x14ac:dyDescent="0.2">
      <c r="A276" s="54" t="s">
        <v>326</v>
      </c>
      <c r="B276" s="55" t="s">
        <v>65</v>
      </c>
      <c r="C276" s="66" t="s">
        <v>45</v>
      </c>
      <c r="D276" s="56" t="s">
        <v>110</v>
      </c>
      <c r="E276" s="56" t="s">
        <v>327</v>
      </c>
      <c r="F276" s="14" t="s">
        <v>126</v>
      </c>
      <c r="G276" s="14">
        <v>1</v>
      </c>
      <c r="H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I276" s="17">
        <f t="shared" si="153"/>
        <v>0</v>
      </c>
      <c r="J276" s="17">
        <f t="shared" si="154"/>
        <v>4.4370065179999996</v>
      </c>
      <c r="K276" s="17">
        <f t="shared" si="154"/>
        <v>4.4370065179999996</v>
      </c>
      <c r="L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M276" s="17">
        <f t="shared" si="155"/>
        <v>0</v>
      </c>
      <c r="N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4.4370065179999996</v>
      </c>
      <c r="O276" s="17">
        <f t="shared" si="156"/>
        <v>4.4370065179999996</v>
      </c>
      <c r="P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Q276" s="17">
        <f t="shared" si="157"/>
        <v>0</v>
      </c>
      <c r="R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S276" s="17">
        <f t="shared" si="158"/>
        <v>0</v>
      </c>
      <c r="T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U276" s="17">
        <f t="shared" si="159"/>
        <v>0</v>
      </c>
      <c r="V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W276" s="17">
        <f t="shared" si="160"/>
        <v>0</v>
      </c>
      <c r="X276" s="17">
        <f>IF(
                        C276="INSUMO",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A276&amp;B276,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A276&amp;B276,AG:AG,
                                                    0)
                                            ),
                                            "Não encontrado")
                                    )</f>
        <v>0</v>
      </c>
      <c r="Y276" s="17">
        <f t="shared" si="161"/>
        <v>0</v>
      </c>
      <c r="Z276" s="17">
        <f>IF(
                            C276="INSUMO",
                            IFERROR(
                                INDEX(
                                    Insumos!F:F,
                                    MATCH(
                                        A276&amp;B276,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A276&amp;B276,AG:AG,
                                        0)
                                ),
                                "Não encontrado")
                        )</f>
        <v>4.4370065179999996</v>
      </c>
      <c r="AA276" s="17">
        <f t="shared" si="162"/>
        <v>4.4370065179999996</v>
      </c>
      <c r="AB276" s="40"/>
      <c r="AC276" s="40"/>
      <c r="AD276" s="56" t="s">
        <v>62</v>
      </c>
      <c r="AE276" s="67"/>
      <c r="AF276" s="67"/>
    </row>
    <row r="277" spans="1:33" ht="51" x14ac:dyDescent="0.2">
      <c r="A277" s="49" t="s">
        <v>328</v>
      </c>
      <c r="B277" s="50" t="s">
        <v>65</v>
      </c>
      <c r="C277" s="64" t="s">
        <v>45</v>
      </c>
      <c r="D277" s="52" t="s">
        <v>110</v>
      </c>
      <c r="E277" s="52" t="s">
        <v>329</v>
      </c>
      <c r="F277" s="13" t="s">
        <v>126</v>
      </c>
      <c r="G277" s="13">
        <v>1</v>
      </c>
      <c r="H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I277" s="16">
        <f t="shared" si="153"/>
        <v>0</v>
      </c>
      <c r="J277" s="16">
        <f t="shared" si="154"/>
        <v>10.976182963999999</v>
      </c>
      <c r="K277" s="16">
        <f t="shared" si="154"/>
        <v>10.976182963999999</v>
      </c>
      <c r="L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M277" s="16">
        <f t="shared" si="155"/>
        <v>0</v>
      </c>
      <c r="N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10.976182963999999</v>
      </c>
      <c r="O277" s="16">
        <f t="shared" si="156"/>
        <v>10.976182963999999</v>
      </c>
      <c r="P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Q277" s="16">
        <f t="shared" si="157"/>
        <v>0</v>
      </c>
      <c r="R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S277" s="16">
        <f t="shared" si="158"/>
        <v>0</v>
      </c>
      <c r="T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U277" s="16">
        <f t="shared" si="159"/>
        <v>0</v>
      </c>
      <c r="V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W277" s="16">
        <f t="shared" si="160"/>
        <v>0</v>
      </c>
      <c r="X277" s="16">
        <f>IF(
                        C277="INSUMO",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A277&amp;B277,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A277&amp;B277,AG:AG,
                                                    0)
                                            ),
                                            "Não encontrado")
                                    )</f>
        <v>0</v>
      </c>
      <c r="Y277" s="16">
        <f t="shared" si="161"/>
        <v>0</v>
      </c>
      <c r="Z277" s="16">
        <f>IF(
                            C277="INSUMO",
                            IFERROR(
                                INDEX(
                                    Insumos!F:F,
                                    MATCH(
                                        A277&amp;B277,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A277&amp;B277,AG:AG,
                                        0)
                                ),
                                "Não encontrado")
                        )</f>
        <v>10.976182963999999</v>
      </c>
      <c r="AA277" s="16">
        <f t="shared" si="162"/>
        <v>10.976182963999999</v>
      </c>
      <c r="AB277" s="39"/>
      <c r="AC277" s="39"/>
      <c r="AD277" s="52" t="s">
        <v>62</v>
      </c>
      <c r="AE277" s="65"/>
      <c r="AF277" s="65"/>
    </row>
    <row r="278" spans="1:33" ht="51" x14ac:dyDescent="0.2">
      <c r="A278" s="54" t="s">
        <v>330</v>
      </c>
      <c r="B278" s="55" t="s">
        <v>65</v>
      </c>
      <c r="C278" s="66" t="s">
        <v>45</v>
      </c>
      <c r="D278" s="56" t="s">
        <v>110</v>
      </c>
      <c r="E278" s="56" t="s">
        <v>331</v>
      </c>
      <c r="F278" s="14" t="s">
        <v>126</v>
      </c>
      <c r="G278" s="14">
        <v>1</v>
      </c>
      <c r="H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I278" s="17">
        <f t="shared" si="153"/>
        <v>0</v>
      </c>
      <c r="J278" s="17">
        <f t="shared" si="154"/>
        <v>28.656361637999996</v>
      </c>
      <c r="K278" s="17">
        <f t="shared" si="154"/>
        <v>28.656361637999996</v>
      </c>
      <c r="L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M278" s="17">
        <f t="shared" si="155"/>
        <v>0</v>
      </c>
      <c r="N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28.656361637999996</v>
      </c>
      <c r="O278" s="17">
        <f t="shared" si="156"/>
        <v>28.656361637999996</v>
      </c>
      <c r="P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Q278" s="17">
        <f t="shared" si="157"/>
        <v>0</v>
      </c>
      <c r="R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S278" s="17">
        <f t="shared" si="158"/>
        <v>0</v>
      </c>
      <c r="T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U278" s="17">
        <f t="shared" si="159"/>
        <v>0</v>
      </c>
      <c r="V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W278" s="17">
        <f t="shared" si="160"/>
        <v>0</v>
      </c>
      <c r="X278" s="17">
        <f>IF(
                        C278="INSUMO",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A278&amp;B278,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A278&amp;B278,AG:AG,
                                                    0)
                                            ),
                                            "Não encontrado")
                                    )</f>
        <v>0</v>
      </c>
      <c r="Y278" s="17">
        <f t="shared" si="161"/>
        <v>0</v>
      </c>
      <c r="Z278" s="17">
        <f>IF(
                            C278="INSUMO",
                            IFERROR(
                                INDEX(
                                    Insumos!F:F,
                                    MATCH(
                                        A278&amp;B278,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A278&amp;B278,AG:AG,
                                        0)
                                ),
                                "Não encontrado")
                        )</f>
        <v>28.656361637999996</v>
      </c>
      <c r="AA278" s="17">
        <f t="shared" si="162"/>
        <v>28.656361637999996</v>
      </c>
      <c r="AB278" s="40"/>
      <c r="AC278" s="40"/>
      <c r="AD278" s="56" t="s">
        <v>62</v>
      </c>
      <c r="AE278" s="67"/>
      <c r="AF278" s="67"/>
    </row>
    <row r="279" spans="1:33" ht="25.5" x14ac:dyDescent="0.2">
      <c r="A279" s="49" t="s">
        <v>332</v>
      </c>
      <c r="B279" s="50" t="s">
        <v>65</v>
      </c>
      <c r="C279" s="64" t="s">
        <v>45</v>
      </c>
      <c r="D279" s="52" t="s">
        <v>110</v>
      </c>
      <c r="E279" s="52" t="s">
        <v>333</v>
      </c>
      <c r="F279" s="13" t="s">
        <v>126</v>
      </c>
      <c r="G279" s="13">
        <v>1</v>
      </c>
      <c r="H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3.03</v>
      </c>
      <c r="I279" s="16">
        <f t="shared" si="153"/>
        <v>3.03</v>
      </c>
      <c r="J279" s="16">
        <f t="shared" si="154"/>
        <v>34.152958199999993</v>
      </c>
      <c r="K279" s="16">
        <f t="shared" si="154"/>
        <v>34.152958199999993</v>
      </c>
      <c r="L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34.152958199999993</v>
      </c>
      <c r="M279" s="16">
        <f t="shared" si="155"/>
        <v>34.152958199999993</v>
      </c>
      <c r="N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O279" s="16">
        <f t="shared" si="156"/>
        <v>0</v>
      </c>
      <c r="P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Q279" s="16">
        <f t="shared" si="157"/>
        <v>0</v>
      </c>
      <c r="R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S279" s="16">
        <f t="shared" si="158"/>
        <v>0</v>
      </c>
      <c r="T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U279" s="16">
        <f t="shared" si="159"/>
        <v>0</v>
      </c>
      <c r="V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W279" s="16">
        <f t="shared" si="160"/>
        <v>0</v>
      </c>
      <c r="X279" s="16">
        <f>IF(
                        C279="INSUMO",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A279&amp;B279,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A279&amp;B279,AG:AG,
                                                    0)
                                            ),
                                            "Não encontrado")
                                    )</f>
        <v>0</v>
      </c>
      <c r="Y279" s="16">
        <f t="shared" si="161"/>
        <v>0</v>
      </c>
      <c r="Z279" s="16">
        <f>IF(
                            C279="INSUMO",
                            IFERROR(
                                INDEX(
                                    Insumos!F:F,
                                    MATCH(
                                        A279&amp;B279,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A279&amp;B279,AG:AG,
                                        0)
                                ),
                                "Não encontrado")
                        )</f>
        <v>37.182958199999995</v>
      </c>
      <c r="AA279" s="16">
        <f t="shared" si="162"/>
        <v>37.182958199999995</v>
      </c>
      <c r="AB279" s="39"/>
      <c r="AC279" s="39"/>
      <c r="AD279" s="52" t="s">
        <v>62</v>
      </c>
      <c r="AE279" s="65"/>
      <c r="AF279" s="65"/>
    </row>
    <row r="280" spans="1:33" ht="38.25" x14ac:dyDescent="0.2">
      <c r="A280" s="58" t="s">
        <v>190</v>
      </c>
      <c r="B280" s="59" t="s">
        <v>65</v>
      </c>
      <c r="C280" s="60" t="s">
        <v>62</v>
      </c>
      <c r="D280" s="61" t="s">
        <v>110</v>
      </c>
      <c r="E280" s="61" t="s">
        <v>191</v>
      </c>
      <c r="F280" s="62" t="s">
        <v>175</v>
      </c>
      <c r="G280" s="18"/>
      <c r="H280" s="19"/>
      <c r="I280" s="19">
        <f>SUM(I281:I283)</f>
        <v>3.03</v>
      </c>
      <c r="J280" s="19"/>
      <c r="K280" s="19">
        <f>SUM(K281:K283)</f>
        <v>92.90253899999999</v>
      </c>
      <c r="L280" s="19"/>
      <c r="M280" s="19">
        <f>SUM(M281:M283)</f>
        <v>25.642539000000003</v>
      </c>
      <c r="N280" s="19"/>
      <c r="O280" s="19">
        <f>SUM(O281:O283)</f>
        <v>67.259999999999991</v>
      </c>
      <c r="P280" s="19"/>
      <c r="Q280" s="19">
        <f>SUM(Q281:Q283)</f>
        <v>0</v>
      </c>
      <c r="R280" s="19"/>
      <c r="S280" s="19">
        <f>SUM(S281:S283)</f>
        <v>0</v>
      </c>
      <c r="T280" s="19"/>
      <c r="U280" s="19">
        <f>SUM(U281:U283)</f>
        <v>0</v>
      </c>
      <c r="V280" s="19"/>
      <c r="W280" s="19">
        <f>SUM(W281:W283)</f>
        <v>0</v>
      </c>
      <c r="X280" s="19"/>
      <c r="Y280" s="19">
        <f>SUM(Y281:Y283)</f>
        <v>0</v>
      </c>
      <c r="Z280" s="19"/>
      <c r="AA280" s="19">
        <f>SUM(AA281:AA283)</f>
        <v>95.932538999999991</v>
      </c>
      <c r="AB280" s="38" t="s">
        <v>62</v>
      </c>
      <c r="AC280" s="38"/>
      <c r="AD280" s="61" t="s">
        <v>62</v>
      </c>
      <c r="AE280" s="63" t="s">
        <v>62</v>
      </c>
      <c r="AF280" s="63" t="s">
        <v>261</v>
      </c>
      <c r="AG280" t="str">
        <f>A280&amp;B280&amp;C280</f>
        <v>5632SINAPI</v>
      </c>
    </row>
    <row r="281" spans="1:33" ht="25.5" x14ac:dyDescent="0.2">
      <c r="A281" s="54" t="s">
        <v>338</v>
      </c>
      <c r="B281" s="55" t="s">
        <v>65</v>
      </c>
      <c r="C281" s="66" t="s">
        <v>45</v>
      </c>
      <c r="D281" s="56" t="s">
        <v>110</v>
      </c>
      <c r="E281" s="56" t="s">
        <v>339</v>
      </c>
      <c r="F281" s="14" t="s">
        <v>126</v>
      </c>
      <c r="G281" s="14">
        <v>1</v>
      </c>
      <c r="H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3.03</v>
      </c>
      <c r="I281" s="17">
        <f>H281*G281/1</f>
        <v>3.03</v>
      </c>
      <c r="J281" s="17">
        <f t="shared" ref="J281:K283" si="163">T281 + N281 + L281 + X281 + R281 + P281 + V281</f>
        <v>25.642539000000003</v>
      </c>
      <c r="K281" s="17">
        <f t="shared" si="163"/>
        <v>25.642539000000003</v>
      </c>
      <c r="L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25.642539000000003</v>
      </c>
      <c r="M281" s="17">
        <f>L281*G281/1</f>
        <v>25.642539000000003</v>
      </c>
      <c r="N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O281" s="17">
        <f>N281*G281/1</f>
        <v>0</v>
      </c>
      <c r="P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Q281" s="17">
        <f>P281*G281/1</f>
        <v>0</v>
      </c>
      <c r="R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S281" s="17">
        <f>R281*G281/1</f>
        <v>0</v>
      </c>
      <c r="T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U281" s="17">
        <f>T281*G281/1</f>
        <v>0</v>
      </c>
      <c r="V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W281" s="17">
        <f>V281*G281/1</f>
        <v>0</v>
      </c>
      <c r="X281" s="17">
        <f>IF(
                        C281="INSUMO",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A281&amp;B281,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A281&amp;B281,AG:AG,
                                                    0)
                                            ),
                                            "Não encontrado")
                                    )</f>
        <v>0</v>
      </c>
      <c r="Y281" s="17">
        <f>X281*G281/1</f>
        <v>0</v>
      </c>
      <c r="Z281" s="17">
        <f>IF(
                            C281="INSUMO",
                            IFERROR(
                                INDEX(
                                    Insumos!F:F,
                                    MATCH(
                                        A281&amp;B281,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A281&amp;B281,AG:AG,
                                        0)
                                ),
                                "Não encontrado")
                        )</f>
        <v>28.672539</v>
      </c>
      <c r="AA281" s="17">
        <f>G281*Z281</f>
        <v>28.672539</v>
      </c>
      <c r="AB281" s="40"/>
      <c r="AC281" s="40"/>
      <c r="AD281" s="56" t="s">
        <v>62</v>
      </c>
      <c r="AE281" s="67"/>
      <c r="AF281" s="67"/>
    </row>
    <row r="282" spans="1:33" ht="25.5" x14ac:dyDescent="0.2">
      <c r="A282" s="49" t="s">
        <v>340</v>
      </c>
      <c r="B282" s="50" t="s">
        <v>65</v>
      </c>
      <c r="C282" s="64" t="s">
        <v>45</v>
      </c>
      <c r="D282" s="52" t="s">
        <v>110</v>
      </c>
      <c r="E282" s="52" t="s">
        <v>341</v>
      </c>
      <c r="F282" s="13" t="s">
        <v>126</v>
      </c>
      <c r="G282" s="13">
        <v>1</v>
      </c>
      <c r="H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I282" s="16">
        <f>H282*G282/1</f>
        <v>0</v>
      </c>
      <c r="J282" s="16">
        <f t="shared" si="163"/>
        <v>14.06</v>
      </c>
      <c r="K282" s="16">
        <f t="shared" si="163"/>
        <v>14.06</v>
      </c>
      <c r="L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M282" s="16">
        <f>L282*G282/1</f>
        <v>0</v>
      </c>
      <c r="N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14.06</v>
      </c>
      <c r="O282" s="16">
        <f>N282*G282/1</f>
        <v>14.06</v>
      </c>
      <c r="P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Q282" s="16">
        <f>P282*G282/1</f>
        <v>0</v>
      </c>
      <c r="R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S282" s="16">
        <f>R282*G282/1</f>
        <v>0</v>
      </c>
      <c r="T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U282" s="16">
        <f>T282*G282/1</f>
        <v>0</v>
      </c>
      <c r="V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W282" s="16">
        <f>V282*G282/1</f>
        <v>0</v>
      </c>
      <c r="X282" s="16">
        <f>IF(
                        C282="INSUMO",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A282&amp;B282,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A282&amp;B282,AG:AG,
                                                    0)
                                            ),
                                            "Não encontrado")
                                    )</f>
        <v>0</v>
      </c>
      <c r="Y282" s="16">
        <f>X282*G282/1</f>
        <v>0</v>
      </c>
      <c r="Z282" s="16">
        <f>IF(
                            C282="INSUMO",
                            IFERROR(
                                INDEX(
                                    Insumos!F:F,
                                    MATCH(
                                        A282&amp;B282,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A282&amp;B282,AG:AG,
                                        0)
                                ),
                                "Não encontrado")
                        )</f>
        <v>14.06</v>
      </c>
      <c r="AA282" s="16">
        <f>G282*Z282</f>
        <v>14.06</v>
      </c>
      <c r="AB282" s="39"/>
      <c r="AC282" s="39"/>
      <c r="AD282" s="52" t="s">
        <v>62</v>
      </c>
      <c r="AE282" s="65"/>
      <c r="AF282" s="65"/>
    </row>
    <row r="283" spans="1:33" ht="38.25" x14ac:dyDescent="0.2">
      <c r="A283" s="54" t="s">
        <v>342</v>
      </c>
      <c r="B283" s="55" t="s">
        <v>65</v>
      </c>
      <c r="C283" s="66" t="s">
        <v>45</v>
      </c>
      <c r="D283" s="56" t="s">
        <v>110</v>
      </c>
      <c r="E283" s="56" t="s">
        <v>343</v>
      </c>
      <c r="F283" s="14" t="s">
        <v>126</v>
      </c>
      <c r="G283" s="14">
        <v>1</v>
      </c>
      <c r="H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I283" s="17">
        <f>H283*G283/1</f>
        <v>0</v>
      </c>
      <c r="J283" s="17">
        <f t="shared" si="163"/>
        <v>53.199999999999996</v>
      </c>
      <c r="K283" s="17">
        <f t="shared" si="163"/>
        <v>53.199999999999996</v>
      </c>
      <c r="L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M283" s="17">
        <f>L283*G283/1</f>
        <v>0</v>
      </c>
      <c r="N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53.199999999999996</v>
      </c>
      <c r="O283" s="17">
        <f>N283*G283/1</f>
        <v>53.199999999999996</v>
      </c>
      <c r="P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Q283" s="17">
        <f>P283*G283/1</f>
        <v>0</v>
      </c>
      <c r="R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S283" s="17">
        <f>R283*G283/1</f>
        <v>0</v>
      </c>
      <c r="T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U283" s="17">
        <f>T283*G283/1</f>
        <v>0</v>
      </c>
      <c r="V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W283" s="17">
        <f>V283*G283/1</f>
        <v>0</v>
      </c>
      <c r="X283" s="17">
        <f>IF(
                        C283="INSUMO",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A283&amp;B283,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A283&amp;B283,AG:AG,
                                                    0)
                                            ),
                                            "Não encontrado")
                                    )</f>
        <v>0</v>
      </c>
      <c r="Y283" s="17">
        <f>X283*G283/1</f>
        <v>0</v>
      </c>
      <c r="Z283" s="17">
        <f>IF(
                            C283="INSUMO",
                            IFERROR(
                                INDEX(
                                    Insumos!F:F,
                                    MATCH(
                                        A283&amp;B283,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A283&amp;B283,AG:AG,
                                        0)
                                ),
                                "Não encontrado")
                        )</f>
        <v>53.199999999999996</v>
      </c>
      <c r="AA283" s="17">
        <f>G283*Z283</f>
        <v>53.199999999999996</v>
      </c>
      <c r="AB283" s="40"/>
      <c r="AC283" s="40"/>
      <c r="AD283" s="56" t="s">
        <v>62</v>
      </c>
      <c r="AE283" s="67"/>
      <c r="AF283" s="67"/>
    </row>
    <row r="284" spans="1:33" ht="38.25" x14ac:dyDescent="0.2">
      <c r="A284" s="58" t="s">
        <v>192</v>
      </c>
      <c r="B284" s="59" t="s">
        <v>65</v>
      </c>
      <c r="C284" s="60" t="s">
        <v>62</v>
      </c>
      <c r="D284" s="61" t="s">
        <v>110</v>
      </c>
      <c r="E284" s="61" t="s">
        <v>193</v>
      </c>
      <c r="F284" s="62" t="s">
        <v>178</v>
      </c>
      <c r="G284" s="18"/>
      <c r="H284" s="19"/>
      <c r="I284" s="19">
        <f>SUM(I285:I289)</f>
        <v>68.296199999999999</v>
      </c>
      <c r="J284" s="19"/>
      <c r="K284" s="19">
        <f>SUM(K285:K289)</f>
        <v>159.40253899999999</v>
      </c>
      <c r="L284" s="19"/>
      <c r="M284" s="19">
        <f>SUM(M285:M289)</f>
        <v>25.642539000000003</v>
      </c>
      <c r="N284" s="19"/>
      <c r="O284" s="19">
        <f>SUM(O285:O289)</f>
        <v>133.76</v>
      </c>
      <c r="P284" s="19"/>
      <c r="Q284" s="19">
        <f>SUM(Q285:Q289)</f>
        <v>0</v>
      </c>
      <c r="R284" s="19"/>
      <c r="S284" s="19">
        <f>SUM(S285:S289)</f>
        <v>0</v>
      </c>
      <c r="T284" s="19"/>
      <c r="U284" s="19">
        <f>SUM(U285:U289)</f>
        <v>0</v>
      </c>
      <c r="V284" s="19"/>
      <c r="W284" s="19">
        <f>SUM(W285:W289)</f>
        <v>0</v>
      </c>
      <c r="X284" s="19"/>
      <c r="Y284" s="19">
        <f>SUM(Y285:Y289)</f>
        <v>0</v>
      </c>
      <c r="Z284" s="19"/>
      <c r="AA284" s="19">
        <f>SUM(AA285:AA289)</f>
        <v>227.69873899999999</v>
      </c>
      <c r="AB284" s="38" t="s">
        <v>62</v>
      </c>
      <c r="AC284" s="38"/>
      <c r="AD284" s="61" t="s">
        <v>62</v>
      </c>
      <c r="AE284" s="63" t="s">
        <v>62</v>
      </c>
      <c r="AF284" s="63" t="s">
        <v>261</v>
      </c>
      <c r="AG284" t="str">
        <f>A284&amp;B284&amp;C284</f>
        <v>5631SINAPI</v>
      </c>
    </row>
    <row r="285" spans="1:33" ht="25.5" x14ac:dyDescent="0.2">
      <c r="A285" s="54" t="s">
        <v>338</v>
      </c>
      <c r="B285" s="55" t="s">
        <v>65</v>
      </c>
      <c r="C285" s="66" t="s">
        <v>45</v>
      </c>
      <c r="D285" s="56" t="s">
        <v>110</v>
      </c>
      <c r="E285" s="56" t="s">
        <v>339</v>
      </c>
      <c r="F285" s="14" t="s">
        <v>126</v>
      </c>
      <c r="G285" s="14">
        <v>1</v>
      </c>
      <c r="H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3.03</v>
      </c>
      <c r="I285" s="17">
        <f>H285*G285/1</f>
        <v>3.03</v>
      </c>
      <c r="J285" s="17">
        <f t="shared" ref="J285:K289" si="164">T285 + N285 + L285 + X285 + R285 + P285 + V285</f>
        <v>25.642539000000003</v>
      </c>
      <c r="K285" s="17">
        <f t="shared" si="164"/>
        <v>25.642539000000003</v>
      </c>
      <c r="L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25.642539000000003</v>
      </c>
      <c r="M285" s="17">
        <f>L285*G285/1</f>
        <v>25.642539000000003</v>
      </c>
      <c r="N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O285" s="17">
        <f>N285*G285/1</f>
        <v>0</v>
      </c>
      <c r="P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Q285" s="17">
        <f>P285*G285/1</f>
        <v>0</v>
      </c>
      <c r="R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S285" s="17">
        <f>R285*G285/1</f>
        <v>0</v>
      </c>
      <c r="T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U285" s="17">
        <f>T285*G285/1</f>
        <v>0</v>
      </c>
      <c r="V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W285" s="17">
        <f>V285*G285/1</f>
        <v>0</v>
      </c>
      <c r="X285" s="17">
        <f>IF(
                        C285="INSUMO",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A285&amp;B285,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A285&amp;B285,AG:AG,
                                                    0)
                                            ),
                                            "Não encontrado")
                                    )</f>
        <v>0</v>
      </c>
      <c r="Y285" s="17">
        <f>X285*G285/1</f>
        <v>0</v>
      </c>
      <c r="Z285" s="17">
        <f>IF(
                            C285="INSUMO",
                            IFERROR(
                                INDEX(
                                    Insumos!F:F,
                                    MATCH(
                                        A285&amp;B285,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A285&amp;B285,AG:AG,
                                        0)
                                ),
                                "Não encontrado")
                        )</f>
        <v>28.672539</v>
      </c>
      <c r="AA285" s="17">
        <f>G285*Z285</f>
        <v>28.672539</v>
      </c>
      <c r="AB285" s="40"/>
      <c r="AC285" s="40"/>
      <c r="AD285" s="56" t="s">
        <v>62</v>
      </c>
      <c r="AE285" s="67"/>
      <c r="AF285" s="67"/>
    </row>
    <row r="286" spans="1:33" ht="38.25" x14ac:dyDescent="0.2">
      <c r="A286" s="49" t="s">
        <v>344</v>
      </c>
      <c r="B286" s="50" t="s">
        <v>65</v>
      </c>
      <c r="C286" s="64" t="s">
        <v>45</v>
      </c>
      <c r="D286" s="52" t="s">
        <v>110</v>
      </c>
      <c r="E286" s="52" t="s">
        <v>345</v>
      </c>
      <c r="F286" s="13" t="s">
        <v>126</v>
      </c>
      <c r="G286" s="13">
        <v>1</v>
      </c>
      <c r="H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65.266199999999998</v>
      </c>
      <c r="I286" s="16">
        <f>H286*G286/1</f>
        <v>65.266199999999998</v>
      </c>
      <c r="J286" s="16">
        <f t="shared" si="164"/>
        <v>0</v>
      </c>
      <c r="K286" s="16">
        <f t="shared" si="164"/>
        <v>0</v>
      </c>
      <c r="L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M286" s="16">
        <f>L286*G286/1</f>
        <v>0</v>
      </c>
      <c r="N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O286" s="16">
        <f>N286*G286/1</f>
        <v>0</v>
      </c>
      <c r="P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Q286" s="16">
        <f>P286*G286/1</f>
        <v>0</v>
      </c>
      <c r="R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S286" s="16">
        <f>R286*G286/1</f>
        <v>0</v>
      </c>
      <c r="T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U286" s="16">
        <f>T286*G286/1</f>
        <v>0</v>
      </c>
      <c r="V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W286" s="16">
        <f>V286*G286/1</f>
        <v>0</v>
      </c>
      <c r="X286" s="16">
        <f>IF(
                        C286="INSUMO",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A286&amp;B286,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A286&amp;B286,AG:AG,
                                                    0)
                                            ),
                                            "Não encontrado")
                                    )</f>
        <v>0</v>
      </c>
      <c r="Y286" s="16">
        <f>X286*G286/1</f>
        <v>0</v>
      </c>
      <c r="Z286" s="16">
        <f>IF(
                            C286="INSUMO",
                            IFERROR(
                                INDEX(
                                    Insumos!F:F,
                                    MATCH(
                                        A286&amp;B286,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A286&amp;B286,AG:AG,
                                        0)
                                ),
                                "Não encontrado")
                        )</f>
        <v>65.266199999999998</v>
      </c>
      <c r="AA286" s="16">
        <f>G286*Z286</f>
        <v>65.266199999999998</v>
      </c>
      <c r="AB286" s="39"/>
      <c r="AC286" s="39"/>
      <c r="AD286" s="52" t="s">
        <v>62</v>
      </c>
      <c r="AE286" s="65"/>
      <c r="AF286" s="65"/>
    </row>
    <row r="287" spans="1:33" ht="25.5" x14ac:dyDescent="0.2">
      <c r="A287" s="54" t="s">
        <v>346</v>
      </c>
      <c r="B287" s="55" t="s">
        <v>65</v>
      </c>
      <c r="C287" s="66" t="s">
        <v>45</v>
      </c>
      <c r="D287" s="56" t="s">
        <v>110</v>
      </c>
      <c r="E287" s="56" t="s">
        <v>347</v>
      </c>
      <c r="F287" s="14" t="s">
        <v>126</v>
      </c>
      <c r="G287" s="14">
        <v>1</v>
      </c>
      <c r="H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I287" s="17">
        <f>H287*G287/1</f>
        <v>0</v>
      </c>
      <c r="J287" s="17">
        <f t="shared" si="164"/>
        <v>66.5</v>
      </c>
      <c r="K287" s="17">
        <f t="shared" si="164"/>
        <v>66.5</v>
      </c>
      <c r="L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M287" s="17">
        <f>L287*G287/1</f>
        <v>0</v>
      </c>
      <c r="N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66.5</v>
      </c>
      <c r="O287" s="17">
        <f>N287*G287/1</f>
        <v>66.5</v>
      </c>
      <c r="P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Q287" s="17">
        <f>P287*G287/1</f>
        <v>0</v>
      </c>
      <c r="R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S287" s="17">
        <f>R287*G287/1</f>
        <v>0</v>
      </c>
      <c r="T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U287" s="17">
        <f>T287*G287/1</f>
        <v>0</v>
      </c>
      <c r="V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W287" s="17">
        <f>V287*G287/1</f>
        <v>0</v>
      </c>
      <c r="X287" s="17">
        <f>IF(
                        C287="INSUMO",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A287&amp;B287,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A287&amp;B287,AG:AG,
                                                    0)
                                            ),
                                            "Não encontrado")
                                    )</f>
        <v>0</v>
      </c>
      <c r="Y287" s="17">
        <f>X287*G287/1</f>
        <v>0</v>
      </c>
      <c r="Z287" s="17">
        <f>IF(
                            C287="INSUMO",
                            IFERROR(
                                INDEX(
                                    Insumos!F:F,
                                    MATCH(
                                        A287&amp;B287,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A287&amp;B287,AG:AG,
                                        0)
                                ),
                                "Não encontrado")
                        )</f>
        <v>66.5</v>
      </c>
      <c r="AA287" s="17">
        <f>G287*Z287</f>
        <v>66.5</v>
      </c>
      <c r="AB287" s="40"/>
      <c r="AC287" s="40"/>
      <c r="AD287" s="56" t="s">
        <v>62</v>
      </c>
      <c r="AE287" s="67"/>
      <c r="AF287" s="67"/>
    </row>
    <row r="288" spans="1:33" ht="25.5" x14ac:dyDescent="0.2">
      <c r="A288" s="49" t="s">
        <v>340</v>
      </c>
      <c r="B288" s="50" t="s">
        <v>65</v>
      </c>
      <c r="C288" s="64" t="s">
        <v>45</v>
      </c>
      <c r="D288" s="52" t="s">
        <v>110</v>
      </c>
      <c r="E288" s="52" t="s">
        <v>341</v>
      </c>
      <c r="F288" s="13" t="s">
        <v>126</v>
      </c>
      <c r="G288" s="13">
        <v>1</v>
      </c>
      <c r="H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I288" s="16">
        <f>H288*G288/1</f>
        <v>0</v>
      </c>
      <c r="J288" s="16">
        <f t="shared" si="164"/>
        <v>14.06</v>
      </c>
      <c r="K288" s="16">
        <f t="shared" si="164"/>
        <v>14.06</v>
      </c>
      <c r="L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M288" s="16">
        <f>L288*G288/1</f>
        <v>0</v>
      </c>
      <c r="N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14.06</v>
      </c>
      <c r="O288" s="16">
        <f>N288*G288/1</f>
        <v>14.06</v>
      </c>
      <c r="P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Q288" s="16">
        <f>P288*G288/1</f>
        <v>0</v>
      </c>
      <c r="R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S288" s="16">
        <f>R288*G288/1</f>
        <v>0</v>
      </c>
      <c r="T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U288" s="16">
        <f>T288*G288/1</f>
        <v>0</v>
      </c>
      <c r="V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W288" s="16">
        <f>V288*G288/1</f>
        <v>0</v>
      </c>
      <c r="X288" s="16">
        <f>IF(
                        C288="INSUMO",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A288&amp;B288,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A288&amp;B288,AG:AG,
                                                    0)
                                            ),
                                            "Não encontrado")
                                    )</f>
        <v>0</v>
      </c>
      <c r="Y288" s="16">
        <f>X288*G288/1</f>
        <v>0</v>
      </c>
      <c r="Z288" s="16">
        <f>IF(
                            C288="INSUMO",
                            IFERROR(
                                INDEX(
                                    Insumos!F:F,
                                    MATCH(
                                        A288&amp;B288,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A288&amp;B288,AG:AG,
                                        0)
                                ),
                                "Não encontrado")
                        )</f>
        <v>14.06</v>
      </c>
      <c r="AA288" s="16">
        <f>G288*Z288</f>
        <v>14.06</v>
      </c>
      <c r="AB288" s="39"/>
      <c r="AC288" s="39"/>
      <c r="AD288" s="52" t="s">
        <v>62</v>
      </c>
      <c r="AE288" s="65"/>
      <c r="AF288" s="65"/>
    </row>
    <row r="289" spans="1:33" ht="38.25" x14ac:dyDescent="0.2">
      <c r="A289" s="54" t="s">
        <v>342</v>
      </c>
      <c r="B289" s="55" t="s">
        <v>65</v>
      </c>
      <c r="C289" s="66" t="s">
        <v>45</v>
      </c>
      <c r="D289" s="56" t="s">
        <v>110</v>
      </c>
      <c r="E289" s="56" t="s">
        <v>343</v>
      </c>
      <c r="F289" s="14" t="s">
        <v>126</v>
      </c>
      <c r="G289" s="14">
        <v>1</v>
      </c>
      <c r="H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I289" s="17">
        <f>H289*G289/1</f>
        <v>0</v>
      </c>
      <c r="J289" s="17">
        <f t="shared" si="164"/>
        <v>53.199999999999996</v>
      </c>
      <c r="K289" s="17">
        <f t="shared" si="164"/>
        <v>53.199999999999996</v>
      </c>
      <c r="L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M289" s="17">
        <f>L289*G289/1</f>
        <v>0</v>
      </c>
      <c r="N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53.199999999999996</v>
      </c>
      <c r="O289" s="17">
        <f>N289*G289/1</f>
        <v>53.199999999999996</v>
      </c>
      <c r="P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Q289" s="17">
        <f>P289*G289/1</f>
        <v>0</v>
      </c>
      <c r="R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S289" s="17">
        <f>R289*G289/1</f>
        <v>0</v>
      </c>
      <c r="T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U289" s="17">
        <f>T289*G289/1</f>
        <v>0</v>
      </c>
      <c r="V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W289" s="17">
        <f>V289*G289/1</f>
        <v>0</v>
      </c>
      <c r="X289" s="17">
        <f>IF(
                        C289="INSUMO",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A289&amp;B289,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A289&amp;B289,AG:AG,
                                                    0)
                                            ),
                                            "Não encontrado")
                                    )</f>
        <v>0</v>
      </c>
      <c r="Y289" s="17">
        <f>X289*G289/1</f>
        <v>0</v>
      </c>
      <c r="Z289" s="17">
        <f>IF(
                            C289="INSUMO",
                            IFERROR(
                                INDEX(
                                    Insumos!F:F,
                                    MATCH(
                                        A289&amp;B289,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A289&amp;B289,AG:AG,
                                        0)
                                ),
                                "Não encontrado")
                        )</f>
        <v>53.199999999999996</v>
      </c>
      <c r="AA289" s="17">
        <f>G289*Z289</f>
        <v>53.199999999999996</v>
      </c>
      <c r="AB289" s="40"/>
      <c r="AC289" s="40"/>
      <c r="AD289" s="56" t="s">
        <v>62</v>
      </c>
      <c r="AE289" s="67"/>
      <c r="AF289" s="67"/>
    </row>
    <row r="290" spans="1:33" ht="63.75" x14ac:dyDescent="0.2">
      <c r="A290" s="58" t="s">
        <v>326</v>
      </c>
      <c r="B290" s="59" t="s">
        <v>65</v>
      </c>
      <c r="C290" s="60" t="s">
        <v>62</v>
      </c>
      <c r="D290" s="61" t="s">
        <v>110</v>
      </c>
      <c r="E290" s="61" t="s">
        <v>327</v>
      </c>
      <c r="F290" s="62" t="s">
        <v>126</v>
      </c>
      <c r="G290" s="18"/>
      <c r="H290" s="19"/>
      <c r="I290" s="19">
        <f>SUM(I291:I292)</f>
        <v>0</v>
      </c>
      <c r="J290" s="19"/>
      <c r="K290" s="19">
        <f>SUM(K291:K292)</f>
        <v>4.4370065179999996</v>
      </c>
      <c r="L290" s="19"/>
      <c r="M290" s="19">
        <f>SUM(M291:M292)</f>
        <v>0</v>
      </c>
      <c r="N290" s="19"/>
      <c r="O290" s="19">
        <f>SUM(O291:O292)</f>
        <v>4.4370065179999996</v>
      </c>
      <c r="P290" s="19"/>
      <c r="Q290" s="19">
        <f>SUM(Q291:Q292)</f>
        <v>0</v>
      </c>
      <c r="R290" s="19"/>
      <c r="S290" s="19">
        <f>SUM(S291:S292)</f>
        <v>0</v>
      </c>
      <c r="T290" s="19"/>
      <c r="U290" s="19">
        <f>SUM(U291:U292)</f>
        <v>0</v>
      </c>
      <c r="V290" s="19"/>
      <c r="W290" s="19">
        <f>SUM(W291:W292)</f>
        <v>0</v>
      </c>
      <c r="X290" s="19"/>
      <c r="Y290" s="19">
        <f>SUM(Y291:Y292)</f>
        <v>0</v>
      </c>
      <c r="Z290" s="19"/>
      <c r="AA290" s="19">
        <f>SUM(AA291:AA292)</f>
        <v>4.4370065179999996</v>
      </c>
      <c r="AB290" s="38" t="s">
        <v>62</v>
      </c>
      <c r="AC290" s="38"/>
      <c r="AD290" s="61" t="s">
        <v>62</v>
      </c>
      <c r="AE290" s="63" t="s">
        <v>62</v>
      </c>
      <c r="AF290" s="63" t="s">
        <v>290</v>
      </c>
      <c r="AG290" t="str">
        <f>A290&amp;B290&amp;C290</f>
        <v>91382SINAPI</v>
      </c>
    </row>
    <row r="291" spans="1:33" ht="38.25" x14ac:dyDescent="0.2">
      <c r="A291" s="54" t="s">
        <v>348</v>
      </c>
      <c r="B291" s="55" t="s">
        <v>65</v>
      </c>
      <c r="C291" s="66" t="s">
        <v>53</v>
      </c>
      <c r="D291" s="56" t="s">
        <v>110</v>
      </c>
      <c r="E291" s="56" t="s">
        <v>349</v>
      </c>
      <c r="F291" s="14" t="s">
        <v>56</v>
      </c>
      <c r="G291" s="14">
        <v>5.6999999999999996E-6</v>
      </c>
      <c r="H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I291" s="17">
        <f>H291*G291/1</f>
        <v>0</v>
      </c>
      <c r="J291" s="17">
        <f>T291 + N291 + L291 + X291 + R291 + P291 + V291</f>
        <v>693855.84</v>
      </c>
      <c r="K291" s="17">
        <f>U291 + O291 + M291 + Y291 + S291 + Q291 + W291</f>
        <v>3.9549782879999995</v>
      </c>
      <c r="L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M291" s="17">
        <f>L291*G291/1</f>
        <v>0</v>
      </c>
      <c r="N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693855.84</v>
      </c>
      <c r="O291" s="17">
        <f>N291*G291/1</f>
        <v>3.9549782879999995</v>
      </c>
      <c r="P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Q291" s="17">
        <f>P291*G291/1</f>
        <v>0</v>
      </c>
      <c r="R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S291" s="17">
        <f>R291*G291/1</f>
        <v>0</v>
      </c>
      <c r="T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U291" s="17">
        <f>T291*G291/1</f>
        <v>0</v>
      </c>
      <c r="V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W291" s="17">
        <f>V291*G291/1</f>
        <v>0</v>
      </c>
      <c r="X291" s="17">
        <f>IF(
                        C291="INSUMO",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A291&amp;B291,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A291&amp;B291,AG:AG,
                                                    0)
                                            ),
                                            "Não encontrado")
                                    )</f>
        <v>0</v>
      </c>
      <c r="Y291" s="17">
        <f>X291*G291/1</f>
        <v>0</v>
      </c>
      <c r="Z291" s="17">
        <f>IF(
                            C291="INSUMO",
                            IFERROR(
                                INDEX(
                                    Insumos!F:F,
                                    MATCH(
                                        A291&amp;B291,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A291&amp;B291,AG:AG,
                                        0)
                                ),
                                "Não encontrado")
                        )</f>
        <v>693855.84</v>
      </c>
      <c r="AA291" s="17">
        <f>G291*Z291</f>
        <v>3.9549782879999995</v>
      </c>
      <c r="AB291" s="40"/>
      <c r="AC291" s="40"/>
      <c r="AD291" s="56" t="s">
        <v>62</v>
      </c>
      <c r="AE291" s="67"/>
      <c r="AF291" s="67"/>
    </row>
    <row r="292" spans="1:33" ht="25.5" x14ac:dyDescent="0.2">
      <c r="A292" s="49" t="s">
        <v>350</v>
      </c>
      <c r="B292" s="50" t="s">
        <v>65</v>
      </c>
      <c r="C292" s="64" t="s">
        <v>53</v>
      </c>
      <c r="D292" s="52" t="s">
        <v>110</v>
      </c>
      <c r="E292" s="52" t="s">
        <v>351</v>
      </c>
      <c r="F292" s="13" t="s">
        <v>56</v>
      </c>
      <c r="G292" s="13">
        <v>5.9000000000000003E-6</v>
      </c>
      <c r="H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I292" s="16">
        <f>H292*G292/1</f>
        <v>0</v>
      </c>
      <c r="J292" s="16">
        <f>T292 + N292 + L292 + X292 + R292 + P292 + V292</f>
        <v>81699.7</v>
      </c>
      <c r="K292" s="16">
        <f>U292 + O292 + M292 + Y292 + S292 + Q292 + W292</f>
        <v>0.48202823</v>
      </c>
      <c r="L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M292" s="16">
        <f>L292*G292/1</f>
        <v>0</v>
      </c>
      <c r="N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81699.7</v>
      </c>
      <c r="O292" s="16">
        <f>N292*G292/1</f>
        <v>0.48202823</v>
      </c>
      <c r="P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Q292" s="16">
        <f>P292*G292/1</f>
        <v>0</v>
      </c>
      <c r="R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S292" s="16">
        <f>R292*G292/1</f>
        <v>0</v>
      </c>
      <c r="T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U292" s="16">
        <f>T292*G292/1</f>
        <v>0</v>
      </c>
      <c r="V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W292" s="16">
        <f>V292*G292/1</f>
        <v>0</v>
      </c>
      <c r="X292" s="16">
        <f>IF(
                        C292="INSUMO",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A292&amp;B292,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A292&amp;B292,AG:AG,
                                                    0)
                                            ),
                                            "Não encontrado")
                                    )</f>
        <v>0</v>
      </c>
      <c r="Y292" s="16">
        <f>X292*G292/1</f>
        <v>0</v>
      </c>
      <c r="Z292" s="16">
        <f>IF(
                            C292="INSUMO",
                            IFERROR(
                                INDEX(
                                    Insumos!F:F,
                                    MATCH(
                                        A292&amp;B292,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A292&amp;B292,AG:AG,
                                        0)
                                ),
                                "Não encontrado")
                        )</f>
        <v>81699.7</v>
      </c>
      <c r="AA292" s="16">
        <f>G292*Z292</f>
        <v>0.48202823</v>
      </c>
      <c r="AB292" s="39"/>
      <c r="AC292" s="39"/>
      <c r="AD292" s="52" t="s">
        <v>62</v>
      </c>
      <c r="AE292" s="65"/>
      <c r="AF292" s="65"/>
    </row>
    <row r="293" spans="1:33" ht="63.75" x14ac:dyDescent="0.2">
      <c r="A293" s="58" t="s">
        <v>328</v>
      </c>
      <c r="B293" s="59" t="s">
        <v>65</v>
      </c>
      <c r="C293" s="60" t="s">
        <v>62</v>
      </c>
      <c r="D293" s="61" t="s">
        <v>110</v>
      </c>
      <c r="E293" s="61" t="s">
        <v>329</v>
      </c>
      <c r="F293" s="62" t="s">
        <v>126</v>
      </c>
      <c r="G293" s="18"/>
      <c r="H293" s="19"/>
      <c r="I293" s="19">
        <f>SUM(I294:I295)</f>
        <v>0</v>
      </c>
      <c r="J293" s="19"/>
      <c r="K293" s="19">
        <f>SUM(K294:K295)</f>
        <v>10.976182963999999</v>
      </c>
      <c r="L293" s="19"/>
      <c r="M293" s="19">
        <f>SUM(M294:M295)</f>
        <v>0</v>
      </c>
      <c r="N293" s="19"/>
      <c r="O293" s="19">
        <f>SUM(O294:O295)</f>
        <v>10.976182963999999</v>
      </c>
      <c r="P293" s="19"/>
      <c r="Q293" s="19">
        <f>SUM(Q294:Q295)</f>
        <v>0</v>
      </c>
      <c r="R293" s="19"/>
      <c r="S293" s="19">
        <f>SUM(S294:S295)</f>
        <v>0</v>
      </c>
      <c r="T293" s="19"/>
      <c r="U293" s="19">
        <f>SUM(U294:U295)</f>
        <v>0</v>
      </c>
      <c r="V293" s="19"/>
      <c r="W293" s="19">
        <f>SUM(W294:W295)</f>
        <v>0</v>
      </c>
      <c r="X293" s="19"/>
      <c r="Y293" s="19">
        <f>SUM(Y294:Y295)</f>
        <v>0</v>
      </c>
      <c r="Z293" s="19"/>
      <c r="AA293" s="19">
        <f>SUM(AA294:AA295)</f>
        <v>10.976182963999999</v>
      </c>
      <c r="AB293" s="38" t="s">
        <v>62</v>
      </c>
      <c r="AC293" s="38"/>
      <c r="AD293" s="61" t="s">
        <v>62</v>
      </c>
      <c r="AE293" s="63" t="s">
        <v>62</v>
      </c>
      <c r="AF293" s="63" t="s">
        <v>290</v>
      </c>
      <c r="AG293" t="str">
        <f>A293&amp;B293&amp;C293</f>
        <v>91381SINAPI</v>
      </c>
    </row>
    <row r="294" spans="1:33" ht="38.25" x14ac:dyDescent="0.2">
      <c r="A294" s="54" t="s">
        <v>348</v>
      </c>
      <c r="B294" s="55" t="s">
        <v>65</v>
      </c>
      <c r="C294" s="66" t="s">
        <v>53</v>
      </c>
      <c r="D294" s="56" t="s">
        <v>110</v>
      </c>
      <c r="E294" s="56" t="s">
        <v>349</v>
      </c>
      <c r="F294" s="14" t="s">
        <v>56</v>
      </c>
      <c r="G294" s="14">
        <v>1.4100000000000001E-5</v>
      </c>
      <c r="H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I294" s="17">
        <f>H294*G294/1</f>
        <v>0</v>
      </c>
      <c r="J294" s="17">
        <f>T294 + N294 + L294 + X294 + R294 + P294 + V294</f>
        <v>693855.84</v>
      </c>
      <c r="K294" s="17">
        <f>U294 + O294 + M294 + Y294 + S294 + Q294 + W294</f>
        <v>9.7833673440000002</v>
      </c>
      <c r="L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M294" s="17">
        <f>L294*G294/1</f>
        <v>0</v>
      </c>
      <c r="N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693855.84</v>
      </c>
      <c r="O294" s="17">
        <f>N294*G294/1</f>
        <v>9.7833673440000002</v>
      </c>
      <c r="P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Q294" s="17">
        <f>P294*G294/1</f>
        <v>0</v>
      </c>
      <c r="R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S294" s="17">
        <f>R294*G294/1</f>
        <v>0</v>
      </c>
      <c r="T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U294" s="17">
        <f>T294*G294/1</f>
        <v>0</v>
      </c>
      <c r="V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W294" s="17">
        <f>V294*G294/1</f>
        <v>0</v>
      </c>
      <c r="X294" s="17">
        <f>IF(
                        C294="INSUMO",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A294&amp;B294,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A294&amp;B294,AG:AG,
                                                    0)
                                            ),
                                            "Não encontrado")
                                    )</f>
        <v>0</v>
      </c>
      <c r="Y294" s="17">
        <f>X294*G294/1</f>
        <v>0</v>
      </c>
      <c r="Z294" s="17">
        <f>IF(
                            C294="INSUMO",
                            IFERROR(
                                INDEX(
                                    Insumos!F:F,
                                    MATCH(
                                        A294&amp;B294,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A294&amp;B294,AG:AG,
                                        0)
                                ),
                                "Não encontrado")
                        )</f>
        <v>693855.84</v>
      </c>
      <c r="AA294" s="17">
        <f>G294*Z294</f>
        <v>9.7833673440000002</v>
      </c>
      <c r="AB294" s="40"/>
      <c r="AC294" s="40"/>
      <c r="AD294" s="56" t="s">
        <v>62</v>
      </c>
      <c r="AE294" s="67"/>
      <c r="AF294" s="67"/>
    </row>
    <row r="295" spans="1:33" ht="25.5" x14ac:dyDescent="0.2">
      <c r="A295" s="49" t="s">
        <v>350</v>
      </c>
      <c r="B295" s="50" t="s">
        <v>65</v>
      </c>
      <c r="C295" s="64" t="s">
        <v>53</v>
      </c>
      <c r="D295" s="52" t="s">
        <v>110</v>
      </c>
      <c r="E295" s="52" t="s">
        <v>351</v>
      </c>
      <c r="F295" s="13" t="s">
        <v>56</v>
      </c>
      <c r="G295" s="13">
        <v>1.4600000000000001E-5</v>
      </c>
      <c r="H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I295" s="16">
        <f>H295*G295/1</f>
        <v>0</v>
      </c>
      <c r="J295" s="16">
        <f>T295 + N295 + L295 + X295 + R295 + P295 + V295</f>
        <v>81699.7</v>
      </c>
      <c r="K295" s="16">
        <f>U295 + O295 + M295 + Y295 + S295 + Q295 + W295</f>
        <v>1.19281562</v>
      </c>
      <c r="L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M295" s="16">
        <f>L295*G295/1</f>
        <v>0</v>
      </c>
      <c r="N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81699.7</v>
      </c>
      <c r="O295" s="16">
        <f>N295*G295/1</f>
        <v>1.19281562</v>
      </c>
      <c r="P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Q295" s="16">
        <f>P295*G295/1</f>
        <v>0</v>
      </c>
      <c r="R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S295" s="16">
        <f>R295*G295/1</f>
        <v>0</v>
      </c>
      <c r="T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U295" s="16">
        <f>T295*G295/1</f>
        <v>0</v>
      </c>
      <c r="V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W295" s="16">
        <f>V295*G295/1</f>
        <v>0</v>
      </c>
      <c r="X295" s="16">
        <f>IF(
                        C295="INSUMO",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A295&amp;B295,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A295&amp;B295,AG:AG,
                                                    0)
                                            ),
                                            "Não encontrado")
                                    )</f>
        <v>0</v>
      </c>
      <c r="Y295" s="16">
        <f>X295*G295/1</f>
        <v>0</v>
      </c>
      <c r="Z295" s="16">
        <f>IF(
                            C295="INSUMO",
                            IFERROR(
                                INDEX(
                                    Insumos!F:F,
                                    MATCH(
                                        A295&amp;B295,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A295&amp;B295,AG:AG,
                                        0)
                                ),
                                "Não encontrado")
                        )</f>
        <v>81699.7</v>
      </c>
      <c r="AA295" s="16">
        <f>G295*Z295</f>
        <v>1.19281562</v>
      </c>
      <c r="AB295" s="39"/>
      <c r="AC295" s="39"/>
      <c r="AD295" s="52" t="s">
        <v>62</v>
      </c>
      <c r="AE295" s="65"/>
      <c r="AF295" s="65"/>
    </row>
    <row r="296" spans="1:33" ht="63.75" x14ac:dyDescent="0.2">
      <c r="A296" s="58" t="s">
        <v>330</v>
      </c>
      <c r="B296" s="59" t="s">
        <v>65</v>
      </c>
      <c r="C296" s="60" t="s">
        <v>62</v>
      </c>
      <c r="D296" s="61" t="s">
        <v>110</v>
      </c>
      <c r="E296" s="61" t="s">
        <v>331</v>
      </c>
      <c r="F296" s="62" t="s">
        <v>126</v>
      </c>
      <c r="G296" s="18"/>
      <c r="H296" s="19"/>
      <c r="I296" s="19">
        <f>SUM(I297:I298)</f>
        <v>0</v>
      </c>
      <c r="J296" s="19"/>
      <c r="K296" s="19">
        <f>SUM(K297:K298)</f>
        <v>28.656361637999996</v>
      </c>
      <c r="L296" s="19"/>
      <c r="M296" s="19">
        <f>SUM(M297:M298)</f>
        <v>0</v>
      </c>
      <c r="N296" s="19"/>
      <c r="O296" s="19">
        <f>SUM(O297:O298)</f>
        <v>28.656361637999996</v>
      </c>
      <c r="P296" s="19"/>
      <c r="Q296" s="19">
        <f>SUM(Q297:Q298)</f>
        <v>0</v>
      </c>
      <c r="R296" s="19"/>
      <c r="S296" s="19">
        <f>SUM(S297:S298)</f>
        <v>0</v>
      </c>
      <c r="T296" s="19"/>
      <c r="U296" s="19">
        <f>SUM(U297:U298)</f>
        <v>0</v>
      </c>
      <c r="V296" s="19"/>
      <c r="W296" s="19">
        <f>SUM(W297:W298)</f>
        <v>0</v>
      </c>
      <c r="X296" s="19"/>
      <c r="Y296" s="19">
        <f>SUM(Y297:Y298)</f>
        <v>0</v>
      </c>
      <c r="Z296" s="19"/>
      <c r="AA296" s="19">
        <f>SUM(AA297:AA298)</f>
        <v>28.656361637999996</v>
      </c>
      <c r="AB296" s="38" t="s">
        <v>62</v>
      </c>
      <c r="AC296" s="38"/>
      <c r="AD296" s="61" t="s">
        <v>62</v>
      </c>
      <c r="AE296" s="63" t="s">
        <v>62</v>
      </c>
      <c r="AF296" s="63" t="s">
        <v>290</v>
      </c>
      <c r="AG296" t="str">
        <f>A296&amp;B296&amp;C296</f>
        <v>91380SINAPI</v>
      </c>
    </row>
    <row r="297" spans="1:33" ht="38.25" x14ac:dyDescent="0.2">
      <c r="A297" s="54" t="s">
        <v>348</v>
      </c>
      <c r="B297" s="55" t="s">
        <v>65</v>
      </c>
      <c r="C297" s="66" t="s">
        <v>53</v>
      </c>
      <c r="D297" s="56" t="s">
        <v>110</v>
      </c>
      <c r="E297" s="56" t="s">
        <v>349</v>
      </c>
      <c r="F297" s="14" t="s">
        <v>56</v>
      </c>
      <c r="G297" s="14">
        <v>3.4199999999999998E-5</v>
      </c>
      <c r="H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I297" s="17">
        <f>H297*G297/1</f>
        <v>0</v>
      </c>
      <c r="J297" s="17">
        <f>T297 + N297 + L297 + X297 + R297 + P297 + V297</f>
        <v>693855.84</v>
      </c>
      <c r="K297" s="17">
        <f>U297 + O297 + M297 + Y297 + S297 + Q297 + W297</f>
        <v>23.729869727999997</v>
      </c>
      <c r="L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M297" s="17">
        <f>L297*G297/1</f>
        <v>0</v>
      </c>
      <c r="N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693855.84</v>
      </c>
      <c r="O297" s="17">
        <f>N297*G297/1</f>
        <v>23.729869727999997</v>
      </c>
      <c r="P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Q297" s="17">
        <f>P297*G297/1</f>
        <v>0</v>
      </c>
      <c r="R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S297" s="17">
        <f>R297*G297/1</f>
        <v>0</v>
      </c>
      <c r="T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U297" s="17">
        <f>T297*G297/1</f>
        <v>0</v>
      </c>
      <c r="V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W297" s="17">
        <f>V297*G297/1</f>
        <v>0</v>
      </c>
      <c r="X297" s="17">
        <f>IF(
                        C297="INSUMO",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A297&amp;B297,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A297&amp;B297,AG:AG,
                                                    0)
                                            ),
                                            "Não encontrado")
                                    )</f>
        <v>0</v>
      </c>
      <c r="Y297" s="17">
        <f>X297*G297/1</f>
        <v>0</v>
      </c>
      <c r="Z297" s="17">
        <f>IF(
                            C297="INSUMO",
                            IFERROR(
                                INDEX(
                                    Insumos!F:F,
                                    MATCH(
                                        A297&amp;B297,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A297&amp;B297,AG:AG,
                                        0)
                                ),
                                "Não encontrado")
                        )</f>
        <v>693855.84</v>
      </c>
      <c r="AA297" s="17">
        <f>G297*Z297</f>
        <v>23.729869727999997</v>
      </c>
      <c r="AB297" s="40"/>
      <c r="AC297" s="40"/>
      <c r="AD297" s="56" t="s">
        <v>62</v>
      </c>
      <c r="AE297" s="67"/>
      <c r="AF297" s="67"/>
    </row>
    <row r="298" spans="1:33" ht="25.5" x14ac:dyDescent="0.2">
      <c r="A298" s="49" t="s">
        <v>350</v>
      </c>
      <c r="B298" s="50" t="s">
        <v>65</v>
      </c>
      <c r="C298" s="64" t="s">
        <v>53</v>
      </c>
      <c r="D298" s="52" t="s">
        <v>110</v>
      </c>
      <c r="E298" s="52" t="s">
        <v>351</v>
      </c>
      <c r="F298" s="13" t="s">
        <v>56</v>
      </c>
      <c r="G298" s="13">
        <v>6.0300000000000002E-5</v>
      </c>
      <c r="H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I298" s="16">
        <f>H298*G298/1</f>
        <v>0</v>
      </c>
      <c r="J298" s="16">
        <f>T298 + N298 + L298 + X298 + R298 + P298 + V298</f>
        <v>81699.7</v>
      </c>
      <c r="K298" s="16">
        <f>U298 + O298 + M298 + Y298 + S298 + Q298 + W298</f>
        <v>4.9264919100000002</v>
      </c>
      <c r="L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M298" s="16">
        <f>L298*G298/1</f>
        <v>0</v>
      </c>
      <c r="N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81699.7</v>
      </c>
      <c r="O298" s="16">
        <f>N298*G298/1</f>
        <v>4.9264919100000002</v>
      </c>
      <c r="P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Q298" s="16">
        <f>P298*G298/1</f>
        <v>0</v>
      </c>
      <c r="R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S298" s="16">
        <f>R298*G298/1</f>
        <v>0</v>
      </c>
      <c r="T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U298" s="16">
        <f>T298*G298/1</f>
        <v>0</v>
      </c>
      <c r="V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W298" s="16">
        <f>V298*G298/1</f>
        <v>0</v>
      </c>
      <c r="X298" s="16">
        <f>IF(
                        C298="INSUMO",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A298&amp;B298,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A298&amp;B298,AG:AG,
                                                    0)
                                            ),
                                            "Não encontrado")
                                    )</f>
        <v>0</v>
      </c>
      <c r="Y298" s="16">
        <f>X298*G298/1</f>
        <v>0</v>
      </c>
      <c r="Z298" s="16">
        <f>IF(
                            C298="INSUMO",
                            IFERROR(
                                INDEX(
                                    Insumos!F:F,
                                    MATCH(
                                        A298&amp;B298,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A298&amp;B298,AG:AG,
                                        0)
                                ),
                                "Não encontrado")
                        )</f>
        <v>81699.7</v>
      </c>
      <c r="AA298" s="16">
        <f>G298*Z298</f>
        <v>4.9264919100000002</v>
      </c>
      <c r="AB298" s="39"/>
      <c r="AC298" s="39"/>
      <c r="AD298" s="52" t="s">
        <v>62</v>
      </c>
      <c r="AE298" s="65"/>
      <c r="AF298" s="65"/>
    </row>
    <row r="299" spans="1:33" ht="25.5" x14ac:dyDescent="0.2">
      <c r="A299" s="58" t="s">
        <v>332</v>
      </c>
      <c r="B299" s="59" t="s">
        <v>65</v>
      </c>
      <c r="C299" s="60" t="s">
        <v>62</v>
      </c>
      <c r="D299" s="61" t="s">
        <v>110</v>
      </c>
      <c r="E299" s="61" t="s">
        <v>333</v>
      </c>
      <c r="F299" s="62" t="s">
        <v>126</v>
      </c>
      <c r="G299" s="18"/>
      <c r="H299" s="19"/>
      <c r="I299" s="19">
        <f>SUM(I300:I307)</f>
        <v>3.03</v>
      </c>
      <c r="J299" s="19"/>
      <c r="K299" s="19">
        <f>SUM(K300:K307)</f>
        <v>34.152958199999993</v>
      </c>
      <c r="L299" s="19"/>
      <c r="M299" s="19">
        <f>SUM(M300:M307)</f>
        <v>34.152958199999993</v>
      </c>
      <c r="N299" s="19"/>
      <c r="O299" s="19">
        <f>SUM(O300:O307)</f>
        <v>0</v>
      </c>
      <c r="P299" s="19"/>
      <c r="Q299" s="19">
        <f>SUM(Q300:Q307)</f>
        <v>0</v>
      </c>
      <c r="R299" s="19"/>
      <c r="S299" s="19">
        <f>SUM(S300:S307)</f>
        <v>0</v>
      </c>
      <c r="T299" s="19"/>
      <c r="U299" s="19">
        <f>SUM(U300:U307)</f>
        <v>0</v>
      </c>
      <c r="V299" s="19"/>
      <c r="W299" s="19">
        <f>SUM(W300:W307)</f>
        <v>0</v>
      </c>
      <c r="X299" s="19"/>
      <c r="Y299" s="19">
        <f>SUM(Y300:Y307)</f>
        <v>0</v>
      </c>
      <c r="Z299" s="19"/>
      <c r="AA299" s="19">
        <f>SUM(AA300:AA307)</f>
        <v>37.182958199999995</v>
      </c>
      <c r="AB299" s="38" t="s">
        <v>62</v>
      </c>
      <c r="AC299" s="38"/>
      <c r="AD299" s="61" t="s">
        <v>62</v>
      </c>
      <c r="AE299" s="63" t="s">
        <v>62</v>
      </c>
      <c r="AF299" s="63" t="s">
        <v>201</v>
      </c>
      <c r="AG299" t="str">
        <f>A299&amp;B299&amp;C299</f>
        <v>88281SINAPI</v>
      </c>
    </row>
    <row r="300" spans="1:33" ht="25.5" x14ac:dyDescent="0.2">
      <c r="A300" s="54" t="s">
        <v>352</v>
      </c>
      <c r="B300" s="55" t="s">
        <v>65</v>
      </c>
      <c r="C300" s="66" t="s">
        <v>45</v>
      </c>
      <c r="D300" s="56" t="s">
        <v>110</v>
      </c>
      <c r="E300" s="56" t="s">
        <v>353</v>
      </c>
      <c r="F300" s="14" t="s">
        <v>126</v>
      </c>
      <c r="G300" s="14">
        <v>1</v>
      </c>
      <c r="H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I300" s="17">
        <f t="shared" ref="I300:I307" si="165">H300*G300/1</f>
        <v>0</v>
      </c>
      <c r="J300" s="17">
        <f t="shared" ref="J300:K307" si="166">T300 + N300 + L300 + X300 + R300 + P300 + V300</f>
        <v>0.17295819999999998</v>
      </c>
      <c r="K300" s="17">
        <f t="shared" si="166"/>
        <v>0.17295819999999998</v>
      </c>
      <c r="L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0.17295819999999998</v>
      </c>
      <c r="M300" s="17">
        <f t="shared" ref="M300:M307" si="167">L300*G300/1</f>
        <v>0.17295819999999998</v>
      </c>
      <c r="N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O300" s="17">
        <f t="shared" ref="O300:O307" si="168">N300*G300/1</f>
        <v>0</v>
      </c>
      <c r="P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Q300" s="17">
        <f t="shared" ref="Q300:Q307" si="169">P300*G300/1</f>
        <v>0</v>
      </c>
      <c r="R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S300" s="17">
        <f t="shared" ref="S300:S307" si="170">R300*G300/1</f>
        <v>0</v>
      </c>
      <c r="T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U300" s="17">
        <f t="shared" ref="U300:U307" si="171">T300*G300/1</f>
        <v>0</v>
      </c>
      <c r="V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W300" s="17">
        <f t="shared" ref="W300:W307" si="172">V300*G300/1</f>
        <v>0</v>
      </c>
      <c r="X300" s="17">
        <f>IF(
                        C300="INSUMO",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A300&amp;B300,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A300&amp;B300,AG:AG,
                                                    0)
                                            ),
                                            "Não encontrado")
                                    )</f>
        <v>0</v>
      </c>
      <c r="Y300" s="17">
        <f t="shared" ref="Y300:Y307" si="173">X300*G300/1</f>
        <v>0</v>
      </c>
      <c r="Z300" s="17">
        <f>IF(
                            C300="INSUMO",
                            IFERROR(
                                INDEX(
                                    Insumos!F:F,
                                    MATCH(
                                        A300&amp;B300,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A300&amp;B300,AG:AG,
                                        0)
                                ),
                                "Não encontrado")
                        )</f>
        <v>0.17295819999999998</v>
      </c>
      <c r="AA300" s="17">
        <f t="shared" ref="AA300:AA307" si="174">G300*Z300</f>
        <v>0.17295819999999998</v>
      </c>
      <c r="AB300" s="40"/>
      <c r="AC300" s="40"/>
      <c r="AD300" s="56" t="s">
        <v>62</v>
      </c>
      <c r="AE300" s="67"/>
      <c r="AF300" s="67"/>
    </row>
    <row r="301" spans="1:33" ht="25.5" x14ac:dyDescent="0.2">
      <c r="A301" s="49" t="s">
        <v>161</v>
      </c>
      <c r="B301" s="50" t="s">
        <v>65</v>
      </c>
      <c r="C301" s="64" t="s">
        <v>53</v>
      </c>
      <c r="D301" s="52" t="s">
        <v>110</v>
      </c>
      <c r="E301" s="52" t="s">
        <v>162</v>
      </c>
      <c r="F301" s="13" t="s">
        <v>126</v>
      </c>
      <c r="G301" s="13">
        <v>1</v>
      </c>
      <c r="H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0.89</v>
      </c>
      <c r="I301" s="16">
        <f t="shared" si="165"/>
        <v>0.89</v>
      </c>
      <c r="J301" s="16">
        <f t="shared" si="166"/>
        <v>0</v>
      </c>
      <c r="K301" s="16">
        <f t="shared" si="166"/>
        <v>0</v>
      </c>
      <c r="L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M301" s="16">
        <f t="shared" si="167"/>
        <v>0</v>
      </c>
      <c r="N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O301" s="16">
        <f t="shared" si="168"/>
        <v>0</v>
      </c>
      <c r="P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Q301" s="16">
        <f t="shared" si="169"/>
        <v>0</v>
      </c>
      <c r="R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S301" s="16">
        <f t="shared" si="170"/>
        <v>0</v>
      </c>
      <c r="T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U301" s="16">
        <f t="shared" si="171"/>
        <v>0</v>
      </c>
      <c r="V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W301" s="16">
        <f t="shared" si="172"/>
        <v>0</v>
      </c>
      <c r="X301" s="16">
        <f>IF(
                        C301="INSUMO",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A301&amp;B301,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A301&amp;B301,AG:AG,
                                                    0)
                                            ),
                                            "Não encontrado")
                                    )</f>
        <v>0</v>
      </c>
      <c r="Y301" s="16">
        <f t="shared" si="173"/>
        <v>0</v>
      </c>
      <c r="Z301" s="16">
        <f>IF(
                            C301="INSUMO",
                            IFERROR(
                                INDEX(
                                    Insumos!F:F,
                                    MATCH(
                                        A301&amp;B301,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A301&amp;B301,AG:AG,
                                        0)
                                ),
                                "Não encontrado")
                        )</f>
        <v>0.89</v>
      </c>
      <c r="AA301" s="16">
        <f t="shared" si="174"/>
        <v>0.89</v>
      </c>
      <c r="AB301" s="39"/>
      <c r="AC301" s="39"/>
      <c r="AD301" s="52" t="s">
        <v>62</v>
      </c>
      <c r="AE301" s="65"/>
      <c r="AF301" s="65"/>
    </row>
    <row r="302" spans="1:33" ht="25.5" x14ac:dyDescent="0.2">
      <c r="A302" s="54" t="s">
        <v>295</v>
      </c>
      <c r="B302" s="55" t="s">
        <v>65</v>
      </c>
      <c r="C302" s="66" t="s">
        <v>53</v>
      </c>
      <c r="D302" s="56" t="s">
        <v>110</v>
      </c>
      <c r="E302" s="56" t="s">
        <v>296</v>
      </c>
      <c r="F302" s="14" t="s">
        <v>126</v>
      </c>
      <c r="G302" s="14">
        <v>1</v>
      </c>
      <c r="H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0.01</v>
      </c>
      <c r="I302" s="17">
        <f t="shared" si="165"/>
        <v>0.01</v>
      </c>
      <c r="J302" s="17">
        <f t="shared" si="166"/>
        <v>0</v>
      </c>
      <c r="K302" s="17">
        <f t="shared" si="166"/>
        <v>0</v>
      </c>
      <c r="L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M302" s="17">
        <f t="shared" si="167"/>
        <v>0</v>
      </c>
      <c r="N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O302" s="17">
        <f t="shared" si="168"/>
        <v>0</v>
      </c>
      <c r="P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Q302" s="17">
        <f t="shared" si="169"/>
        <v>0</v>
      </c>
      <c r="R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S302" s="17">
        <f t="shared" si="170"/>
        <v>0</v>
      </c>
      <c r="T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U302" s="17">
        <f t="shared" si="171"/>
        <v>0</v>
      </c>
      <c r="V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W302" s="17">
        <f t="shared" si="172"/>
        <v>0</v>
      </c>
      <c r="X302" s="17">
        <f>IF(
                        C302="INSUMO",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A302&amp;B302,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A302&amp;B302,AG:AG,
                                                    0)
                                            ),
                                            "Não encontrado")
                                    )</f>
        <v>0</v>
      </c>
      <c r="Y302" s="17">
        <f t="shared" si="173"/>
        <v>0</v>
      </c>
      <c r="Z302" s="17">
        <f>IF(
                            C302="INSUMO",
                            IFERROR(
                                INDEX(
                                    Insumos!F:F,
                                    MATCH(
                                        A302&amp;B302,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A302&amp;B302,AG:AG,
                                        0)
                                ),
                                "Não encontrado")
                        )</f>
        <v>0.01</v>
      </c>
      <c r="AA302" s="17">
        <f t="shared" si="174"/>
        <v>0.01</v>
      </c>
      <c r="AB302" s="40"/>
      <c r="AC302" s="40"/>
      <c r="AD302" s="56" t="s">
        <v>62</v>
      </c>
      <c r="AE302" s="67"/>
      <c r="AF302" s="67"/>
    </row>
    <row r="303" spans="1:33" x14ac:dyDescent="0.2">
      <c r="A303" s="49" t="s">
        <v>163</v>
      </c>
      <c r="B303" s="50" t="s">
        <v>65</v>
      </c>
      <c r="C303" s="64" t="s">
        <v>53</v>
      </c>
      <c r="D303" s="52" t="s">
        <v>110</v>
      </c>
      <c r="E303" s="52" t="s">
        <v>164</v>
      </c>
      <c r="F303" s="13" t="s">
        <v>126</v>
      </c>
      <c r="G303" s="13">
        <v>1</v>
      </c>
      <c r="H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0.08</v>
      </c>
      <c r="I303" s="16">
        <f t="shared" si="165"/>
        <v>0.08</v>
      </c>
      <c r="J303" s="16">
        <f t="shared" si="166"/>
        <v>0</v>
      </c>
      <c r="K303" s="16">
        <f t="shared" si="166"/>
        <v>0</v>
      </c>
      <c r="L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M303" s="16">
        <f t="shared" si="167"/>
        <v>0</v>
      </c>
      <c r="N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O303" s="16">
        <f t="shared" si="168"/>
        <v>0</v>
      </c>
      <c r="P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Q303" s="16">
        <f t="shared" si="169"/>
        <v>0</v>
      </c>
      <c r="R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S303" s="16">
        <f t="shared" si="170"/>
        <v>0</v>
      </c>
      <c r="T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U303" s="16">
        <f t="shared" si="171"/>
        <v>0</v>
      </c>
      <c r="V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W303" s="16">
        <f t="shared" si="172"/>
        <v>0</v>
      </c>
      <c r="X303" s="16">
        <f>IF(
                        C303="INSUMO",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A303&amp;B303,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A303&amp;B303,AG:AG,
                                                    0)
                                            ),
                                            "Não encontrado")
                                    )</f>
        <v>0</v>
      </c>
      <c r="Y303" s="16">
        <f t="shared" si="173"/>
        <v>0</v>
      </c>
      <c r="Z303" s="16">
        <f>IF(
                            C303="INSUMO",
                            IFERROR(
                                INDEX(
                                    Insumos!F:F,
                                    MATCH(
                                        A303&amp;B303,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A303&amp;B303,AG:AG,
                                        0)
                                ),
                                "Não encontrado")
                        )</f>
        <v>0.08</v>
      </c>
      <c r="AA303" s="16">
        <f t="shared" si="174"/>
        <v>0.08</v>
      </c>
      <c r="AB303" s="39"/>
      <c r="AC303" s="39"/>
      <c r="AD303" s="52" t="s">
        <v>62</v>
      </c>
      <c r="AE303" s="65"/>
      <c r="AF303" s="65"/>
    </row>
    <row r="304" spans="1:33" x14ac:dyDescent="0.2">
      <c r="A304" s="54" t="s">
        <v>159</v>
      </c>
      <c r="B304" s="55" t="s">
        <v>65</v>
      </c>
      <c r="C304" s="66" t="s">
        <v>53</v>
      </c>
      <c r="D304" s="56" t="s">
        <v>110</v>
      </c>
      <c r="E304" s="56" t="s">
        <v>160</v>
      </c>
      <c r="F304" s="14" t="s">
        <v>126</v>
      </c>
      <c r="G304" s="14">
        <v>1</v>
      </c>
      <c r="H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1.43</v>
      </c>
      <c r="I304" s="17">
        <f t="shared" si="165"/>
        <v>1.43</v>
      </c>
      <c r="J304" s="17">
        <f t="shared" si="166"/>
        <v>0</v>
      </c>
      <c r="K304" s="17">
        <f t="shared" si="166"/>
        <v>0</v>
      </c>
      <c r="L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M304" s="17">
        <f t="shared" si="167"/>
        <v>0</v>
      </c>
      <c r="N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O304" s="17">
        <f t="shared" si="168"/>
        <v>0</v>
      </c>
      <c r="P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Q304" s="17">
        <f t="shared" si="169"/>
        <v>0</v>
      </c>
      <c r="R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S304" s="17">
        <f t="shared" si="170"/>
        <v>0</v>
      </c>
      <c r="T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U304" s="17">
        <f t="shared" si="171"/>
        <v>0</v>
      </c>
      <c r="V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W304" s="17">
        <f t="shared" si="172"/>
        <v>0</v>
      </c>
      <c r="X304" s="17">
        <f>IF(
                        C304="INSUMO",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A304&amp;B304,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A304&amp;B304,AG:AG,
                                                    0)
                                            ),
                                            "Não encontrado")
                                    )</f>
        <v>0</v>
      </c>
      <c r="Y304" s="17">
        <f t="shared" si="173"/>
        <v>0</v>
      </c>
      <c r="Z304" s="17">
        <f>IF(
                            C304="INSUMO",
                            IFERROR(
                                INDEX(
                                    Insumos!F:F,
                                    MATCH(
                                        A304&amp;B304,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A304&amp;B304,AG:AG,
                                        0)
                                ),
                                "Não encontrado")
                        )</f>
        <v>1.43</v>
      </c>
      <c r="AA304" s="17">
        <f t="shared" si="174"/>
        <v>1.43</v>
      </c>
      <c r="AB304" s="40"/>
      <c r="AC304" s="40"/>
      <c r="AD304" s="56" t="s">
        <v>62</v>
      </c>
      <c r="AE304" s="67"/>
      <c r="AF304" s="67"/>
    </row>
    <row r="305" spans="1:33" ht="25.5" x14ac:dyDescent="0.2">
      <c r="A305" s="49" t="s">
        <v>165</v>
      </c>
      <c r="B305" s="50" t="s">
        <v>65</v>
      </c>
      <c r="C305" s="64" t="s">
        <v>53</v>
      </c>
      <c r="D305" s="52" t="s">
        <v>110</v>
      </c>
      <c r="E305" s="52" t="s">
        <v>166</v>
      </c>
      <c r="F305" s="13" t="s">
        <v>126</v>
      </c>
      <c r="G305" s="13">
        <v>1</v>
      </c>
      <c r="H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0.61</v>
      </c>
      <c r="I305" s="16">
        <f t="shared" si="165"/>
        <v>0.61</v>
      </c>
      <c r="J305" s="16">
        <f t="shared" si="166"/>
        <v>0</v>
      </c>
      <c r="K305" s="16">
        <f t="shared" si="166"/>
        <v>0</v>
      </c>
      <c r="L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M305" s="16">
        <f t="shared" si="167"/>
        <v>0</v>
      </c>
      <c r="N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O305" s="16">
        <f t="shared" si="168"/>
        <v>0</v>
      </c>
      <c r="P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Q305" s="16">
        <f t="shared" si="169"/>
        <v>0</v>
      </c>
      <c r="R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S305" s="16">
        <f t="shared" si="170"/>
        <v>0</v>
      </c>
      <c r="T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U305" s="16">
        <f t="shared" si="171"/>
        <v>0</v>
      </c>
      <c r="V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W305" s="16">
        <f t="shared" si="172"/>
        <v>0</v>
      </c>
      <c r="X305" s="16">
        <f>IF(
                        C305="INSUMO",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A305&amp;B305,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A305&amp;B305,AG:AG,
                                                    0)
                                            ),
                                            "Não encontrado")
                                    )</f>
        <v>0</v>
      </c>
      <c r="Y305" s="16">
        <f t="shared" si="173"/>
        <v>0</v>
      </c>
      <c r="Z305" s="16">
        <f>IF(
                            C305="INSUMO",
                            IFERROR(
                                INDEX(
                                    Insumos!F:F,
                                    MATCH(
                                        A305&amp;B305,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A305&amp;B305,AG:AG,
                                        0)
                                ),
                                "Não encontrado")
                        )</f>
        <v>0.61</v>
      </c>
      <c r="AA305" s="16">
        <f t="shared" si="174"/>
        <v>0.61</v>
      </c>
      <c r="AB305" s="39"/>
      <c r="AC305" s="39"/>
      <c r="AD305" s="52" t="s">
        <v>62</v>
      </c>
      <c r="AE305" s="65"/>
      <c r="AF305" s="65"/>
    </row>
    <row r="306" spans="1:33" ht="25.5" x14ac:dyDescent="0.2">
      <c r="A306" s="54" t="s">
        <v>167</v>
      </c>
      <c r="B306" s="55" t="s">
        <v>65</v>
      </c>
      <c r="C306" s="66" t="s">
        <v>53</v>
      </c>
      <c r="D306" s="56" t="s">
        <v>110</v>
      </c>
      <c r="E306" s="56" t="s">
        <v>168</v>
      </c>
      <c r="F306" s="14" t="s">
        <v>126</v>
      </c>
      <c r="G306" s="14">
        <v>1</v>
      </c>
      <c r="H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0.01</v>
      </c>
      <c r="I306" s="17">
        <f t="shared" si="165"/>
        <v>0.01</v>
      </c>
      <c r="J306" s="17">
        <f t="shared" si="166"/>
        <v>0</v>
      </c>
      <c r="K306" s="17">
        <f t="shared" si="166"/>
        <v>0</v>
      </c>
      <c r="L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M306" s="17">
        <f t="shared" si="167"/>
        <v>0</v>
      </c>
      <c r="N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O306" s="17">
        <f t="shared" si="168"/>
        <v>0</v>
      </c>
      <c r="P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Q306" s="17">
        <f t="shared" si="169"/>
        <v>0</v>
      </c>
      <c r="R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S306" s="17">
        <f t="shared" si="170"/>
        <v>0</v>
      </c>
      <c r="T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U306" s="17">
        <f t="shared" si="171"/>
        <v>0</v>
      </c>
      <c r="V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W306" s="17">
        <f t="shared" si="172"/>
        <v>0</v>
      </c>
      <c r="X306" s="17">
        <f>IF(
                        C306="INSUMO",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A306&amp;B306,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A306&amp;B306,AG:AG,
                                                    0)
                                            ),
                                            "Não encontrado")
                                    )</f>
        <v>0</v>
      </c>
      <c r="Y306" s="17">
        <f t="shared" si="173"/>
        <v>0</v>
      </c>
      <c r="Z306" s="17">
        <f>IF(
                            C306="INSUMO",
                            IFERROR(
                                INDEX(
                                    Insumos!F:F,
                                    MATCH(
                                        A306&amp;B306,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A306&amp;B306,AG:AG,
                                        0)
                                ),
                                "Não encontrado")
                        )</f>
        <v>0.01</v>
      </c>
      <c r="AA306" s="17">
        <f t="shared" si="174"/>
        <v>0.01</v>
      </c>
      <c r="AB306" s="40"/>
      <c r="AC306" s="40"/>
      <c r="AD306" s="56" t="s">
        <v>62</v>
      </c>
      <c r="AE306" s="67"/>
      <c r="AF306" s="67"/>
    </row>
    <row r="307" spans="1:33" x14ac:dyDescent="0.2">
      <c r="A307" s="49" t="s">
        <v>354</v>
      </c>
      <c r="B307" s="50" t="s">
        <v>65</v>
      </c>
      <c r="C307" s="64" t="s">
        <v>53</v>
      </c>
      <c r="D307" s="52" t="s">
        <v>110</v>
      </c>
      <c r="E307" s="52" t="s">
        <v>355</v>
      </c>
      <c r="F307" s="13" t="s">
        <v>126</v>
      </c>
      <c r="G307" s="13">
        <v>1</v>
      </c>
      <c r="H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I307" s="16">
        <f t="shared" si="165"/>
        <v>0</v>
      </c>
      <c r="J307" s="16">
        <f t="shared" si="166"/>
        <v>33.979999999999997</v>
      </c>
      <c r="K307" s="16">
        <f t="shared" si="166"/>
        <v>33.979999999999997</v>
      </c>
      <c r="L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33.979999999999997</v>
      </c>
      <c r="M307" s="16">
        <f t="shared" si="167"/>
        <v>33.979999999999997</v>
      </c>
      <c r="N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O307" s="16">
        <f t="shared" si="168"/>
        <v>0</v>
      </c>
      <c r="P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Q307" s="16">
        <f t="shared" si="169"/>
        <v>0</v>
      </c>
      <c r="R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S307" s="16">
        <f t="shared" si="170"/>
        <v>0</v>
      </c>
      <c r="T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U307" s="16">
        <f t="shared" si="171"/>
        <v>0</v>
      </c>
      <c r="V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W307" s="16">
        <f t="shared" si="172"/>
        <v>0</v>
      </c>
      <c r="X307" s="16">
        <f>IF(
                        C307="INSUMO",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A307&amp;B307,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A307&amp;B307,AG:AG,
                                                    0)
                                            ),
                                            "Não encontrado")
                                    )</f>
        <v>0</v>
      </c>
      <c r="Y307" s="16">
        <f t="shared" si="173"/>
        <v>0</v>
      </c>
      <c r="Z307" s="16">
        <f>IF(
                            C307="INSUMO",
                            IFERROR(
                                INDEX(
                                    Insumos!F:F,
                                    MATCH(
                                        A307&amp;B307,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A307&amp;B307,AG:AG,
                                        0)
                                ),
                                "Não encontrado")
                        )</f>
        <v>33.979999999999997</v>
      </c>
      <c r="AA307" s="16">
        <f t="shared" si="174"/>
        <v>33.979999999999997</v>
      </c>
      <c r="AB307" s="39"/>
      <c r="AC307" s="39"/>
      <c r="AD307" s="52" t="s">
        <v>62</v>
      </c>
      <c r="AE307" s="65"/>
      <c r="AF307" s="65"/>
    </row>
    <row r="308" spans="1:33" ht="63.75" x14ac:dyDescent="0.2">
      <c r="A308" s="58" t="s">
        <v>334</v>
      </c>
      <c r="B308" s="59" t="s">
        <v>65</v>
      </c>
      <c r="C308" s="60" t="s">
        <v>62</v>
      </c>
      <c r="D308" s="61" t="s">
        <v>110</v>
      </c>
      <c r="E308" s="61" t="s">
        <v>335</v>
      </c>
      <c r="F308" s="62" t="s">
        <v>126</v>
      </c>
      <c r="G308" s="18"/>
      <c r="H308" s="19"/>
      <c r="I308" s="19">
        <f>SUM(I309:I309)</f>
        <v>143.62199999999999</v>
      </c>
      <c r="J308" s="19"/>
      <c r="K308" s="19">
        <f>SUM(K309:K309)</f>
        <v>0</v>
      </c>
      <c r="L308" s="19"/>
      <c r="M308" s="19">
        <f>SUM(M309:M309)</f>
        <v>0</v>
      </c>
      <c r="N308" s="19"/>
      <c r="O308" s="19">
        <f>SUM(O309:O309)</f>
        <v>0</v>
      </c>
      <c r="P308" s="19"/>
      <c r="Q308" s="19">
        <f>SUM(Q309:Q309)</f>
        <v>0</v>
      </c>
      <c r="R308" s="19"/>
      <c r="S308" s="19">
        <f>SUM(S309:S309)</f>
        <v>0</v>
      </c>
      <c r="T308" s="19"/>
      <c r="U308" s="19">
        <f>SUM(U309:U309)</f>
        <v>0</v>
      </c>
      <c r="V308" s="19"/>
      <c r="W308" s="19">
        <f>SUM(W309:W309)</f>
        <v>0</v>
      </c>
      <c r="X308" s="19"/>
      <c r="Y308" s="19">
        <f>SUM(Y309:Y309)</f>
        <v>0</v>
      </c>
      <c r="Z308" s="19"/>
      <c r="AA308" s="19">
        <f>SUM(AA309:AA309)</f>
        <v>143.62199999999999</v>
      </c>
      <c r="AB308" s="38" t="s">
        <v>62</v>
      </c>
      <c r="AC308" s="38"/>
      <c r="AD308" s="61" t="s">
        <v>62</v>
      </c>
      <c r="AE308" s="63" t="s">
        <v>62</v>
      </c>
      <c r="AF308" s="63" t="s">
        <v>290</v>
      </c>
      <c r="AG308" t="str">
        <f>A308&amp;B308&amp;C308</f>
        <v>91384SINAPI</v>
      </c>
    </row>
    <row r="309" spans="1:33" x14ac:dyDescent="0.2">
      <c r="A309" s="54" t="s">
        <v>156</v>
      </c>
      <c r="B309" s="55" t="s">
        <v>65</v>
      </c>
      <c r="C309" s="66" t="s">
        <v>53</v>
      </c>
      <c r="D309" s="56" t="s">
        <v>110</v>
      </c>
      <c r="E309" s="56" t="s">
        <v>157</v>
      </c>
      <c r="F309" s="14" t="s">
        <v>158</v>
      </c>
      <c r="G309" s="14">
        <v>23.7</v>
      </c>
      <c r="H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6.06</v>
      </c>
      <c r="I309" s="17">
        <f>H309*G309/1</f>
        <v>143.62199999999999</v>
      </c>
      <c r="J309" s="17">
        <f>T309 + N309 + L309 + X309 + R309 + P309 + V309</f>
        <v>0</v>
      </c>
      <c r="K309" s="17">
        <f>U309 + O309 + M309 + Y309 + S309 + Q309 + W309</f>
        <v>0</v>
      </c>
      <c r="L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M309" s="17">
        <f>L309*G309/1</f>
        <v>0</v>
      </c>
      <c r="N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O309" s="17">
        <f>N309*G309/1</f>
        <v>0</v>
      </c>
      <c r="P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Q309" s="17">
        <f>P309*G309/1</f>
        <v>0</v>
      </c>
      <c r="R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S309" s="17">
        <f>R309*G309/1</f>
        <v>0</v>
      </c>
      <c r="T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U309" s="17">
        <f>T309*G309/1</f>
        <v>0</v>
      </c>
      <c r="V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W309" s="17">
        <f>V309*G309/1</f>
        <v>0</v>
      </c>
      <c r="X309" s="17">
        <f>IF(
                        C309="INSUMO",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A309&amp;B309,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A309&amp;B309,AG:AG,
                                                    0)
                                            ),
                                            "Não encontrado")
                                    )</f>
        <v>0</v>
      </c>
      <c r="Y309" s="17">
        <f>X309*G309/1</f>
        <v>0</v>
      </c>
      <c r="Z309" s="17">
        <f>IF(
                            C309="INSUMO",
                            IFERROR(
                                INDEX(
                                    Insumos!F:F,
                                    MATCH(
                                        A309&amp;B309,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A309&amp;B309,AG:AG,
                                        0)
                                ),
                                "Não encontrado")
                        )</f>
        <v>6.06</v>
      </c>
      <c r="AA309" s="17">
        <f>G309*Z309</f>
        <v>143.62199999999999</v>
      </c>
      <c r="AB309" s="40"/>
      <c r="AC309" s="40"/>
      <c r="AD309" s="56" t="s">
        <v>62</v>
      </c>
      <c r="AE309" s="67"/>
      <c r="AF309" s="67"/>
    </row>
    <row r="310" spans="1:33" ht="63.75" x14ac:dyDescent="0.2">
      <c r="A310" s="58" t="s">
        <v>336</v>
      </c>
      <c r="B310" s="59" t="s">
        <v>65</v>
      </c>
      <c r="C310" s="60" t="s">
        <v>62</v>
      </c>
      <c r="D310" s="61" t="s">
        <v>110</v>
      </c>
      <c r="E310" s="61" t="s">
        <v>337</v>
      </c>
      <c r="F310" s="62" t="s">
        <v>126</v>
      </c>
      <c r="G310" s="18"/>
      <c r="H310" s="19"/>
      <c r="I310" s="19">
        <f>SUM(I311:I312)</f>
        <v>0</v>
      </c>
      <c r="J310" s="19"/>
      <c r="K310" s="19">
        <f>SUM(K311:K312)</f>
        <v>51.481849457999999</v>
      </c>
      <c r="L310" s="19"/>
      <c r="M310" s="19">
        <f>SUM(M311:M312)</f>
        <v>0</v>
      </c>
      <c r="N310" s="19"/>
      <c r="O310" s="19">
        <f>SUM(O311:O312)</f>
        <v>51.481849457999999</v>
      </c>
      <c r="P310" s="19"/>
      <c r="Q310" s="19">
        <f>SUM(Q311:Q312)</f>
        <v>0</v>
      </c>
      <c r="R310" s="19"/>
      <c r="S310" s="19">
        <f>SUM(S311:S312)</f>
        <v>0</v>
      </c>
      <c r="T310" s="19"/>
      <c r="U310" s="19">
        <f>SUM(U311:U312)</f>
        <v>0</v>
      </c>
      <c r="V310" s="19"/>
      <c r="W310" s="19">
        <f>SUM(W311:W312)</f>
        <v>0</v>
      </c>
      <c r="X310" s="19"/>
      <c r="Y310" s="19">
        <f>SUM(Y311:Y312)</f>
        <v>0</v>
      </c>
      <c r="Z310" s="19"/>
      <c r="AA310" s="19">
        <f>SUM(AA311:AA312)</f>
        <v>51.481849457999999</v>
      </c>
      <c r="AB310" s="38" t="s">
        <v>62</v>
      </c>
      <c r="AC310" s="38"/>
      <c r="AD310" s="61" t="s">
        <v>62</v>
      </c>
      <c r="AE310" s="63" t="s">
        <v>62</v>
      </c>
      <c r="AF310" s="63" t="s">
        <v>290</v>
      </c>
      <c r="AG310" t="str">
        <f>A310&amp;B310&amp;C310</f>
        <v>91383SINAPI</v>
      </c>
    </row>
    <row r="311" spans="1:33" ht="38.25" x14ac:dyDescent="0.2">
      <c r="A311" s="54" t="s">
        <v>348</v>
      </c>
      <c r="B311" s="55" t="s">
        <v>65</v>
      </c>
      <c r="C311" s="66" t="s">
        <v>53</v>
      </c>
      <c r="D311" s="56" t="s">
        <v>110</v>
      </c>
      <c r="E311" s="56" t="s">
        <v>349</v>
      </c>
      <c r="F311" s="14" t="s">
        <v>56</v>
      </c>
      <c r="G311" s="14">
        <v>6.4200000000000002E-5</v>
      </c>
      <c r="H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I311" s="17">
        <f>H311*G311/1</f>
        <v>0</v>
      </c>
      <c r="J311" s="17">
        <f>T311 + N311 + L311 + X311 + R311 + P311 + V311</f>
        <v>693855.84</v>
      </c>
      <c r="K311" s="17">
        <f>U311 + O311 + M311 + Y311 + S311 + Q311 + W311</f>
        <v>44.545544927999998</v>
      </c>
      <c r="L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M311" s="17">
        <f>L311*G311/1</f>
        <v>0</v>
      </c>
      <c r="N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693855.84</v>
      </c>
      <c r="O311" s="17">
        <f>N311*G311/1</f>
        <v>44.545544927999998</v>
      </c>
      <c r="P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Q311" s="17">
        <f>P311*G311/1</f>
        <v>0</v>
      </c>
      <c r="R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S311" s="17">
        <f>R311*G311/1</f>
        <v>0</v>
      </c>
      <c r="T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U311" s="17">
        <f>T311*G311/1</f>
        <v>0</v>
      </c>
      <c r="V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W311" s="17">
        <f>V311*G311/1</f>
        <v>0</v>
      </c>
      <c r="X311" s="17">
        <f>IF(
                        C311="INSUMO",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A311&amp;B311,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A311&amp;B311,AG:AG,
                                                    0)
                                            ),
                                            "Não encontrado")
                                    )</f>
        <v>0</v>
      </c>
      <c r="Y311" s="17">
        <f>X311*G311/1</f>
        <v>0</v>
      </c>
      <c r="Z311" s="17">
        <f>IF(
                            C311="INSUMO",
                            IFERROR(
                                INDEX(
                                    Insumos!F:F,
                                    MATCH(
                                        A311&amp;B311,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A311&amp;B311,AG:AG,
                                        0)
                                ),
                                "Não encontrado")
                        )</f>
        <v>693855.84</v>
      </c>
      <c r="AA311" s="17">
        <f>G311*Z311</f>
        <v>44.545544927999998</v>
      </c>
      <c r="AB311" s="40"/>
      <c r="AC311" s="40"/>
      <c r="AD311" s="56" t="s">
        <v>62</v>
      </c>
      <c r="AE311" s="67"/>
      <c r="AF311" s="67"/>
    </row>
    <row r="312" spans="1:33" ht="25.5" x14ac:dyDescent="0.2">
      <c r="A312" s="49" t="s">
        <v>350</v>
      </c>
      <c r="B312" s="50" t="s">
        <v>65</v>
      </c>
      <c r="C312" s="64" t="s">
        <v>53</v>
      </c>
      <c r="D312" s="52" t="s">
        <v>110</v>
      </c>
      <c r="E312" s="52" t="s">
        <v>351</v>
      </c>
      <c r="F312" s="13" t="s">
        <v>56</v>
      </c>
      <c r="G312" s="13">
        <v>8.4900000000000004E-5</v>
      </c>
      <c r="H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I312" s="16">
        <f>H312*G312/1</f>
        <v>0</v>
      </c>
      <c r="J312" s="16">
        <f>T312 + N312 + L312 + X312 + R312 + P312 + V312</f>
        <v>81699.7</v>
      </c>
      <c r="K312" s="16">
        <f>U312 + O312 + M312 + Y312 + S312 + Q312 + W312</f>
        <v>6.9363045300000001</v>
      </c>
      <c r="L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M312" s="16">
        <f>L312*G312/1</f>
        <v>0</v>
      </c>
      <c r="N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81699.7</v>
      </c>
      <c r="O312" s="16">
        <f>N312*G312/1</f>
        <v>6.9363045300000001</v>
      </c>
      <c r="P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Q312" s="16">
        <f>P312*G312/1</f>
        <v>0</v>
      </c>
      <c r="R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S312" s="16">
        <f>R312*G312/1</f>
        <v>0</v>
      </c>
      <c r="T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U312" s="16">
        <f>T312*G312/1</f>
        <v>0</v>
      </c>
      <c r="V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W312" s="16">
        <f>V312*G312/1</f>
        <v>0</v>
      </c>
      <c r="X312" s="16">
        <f>IF(
                        C312="INSUMO",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A312&amp;B312,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A312&amp;B312,AG:AG,
                                                    0)
                                            ),
                                            "Não encontrado")
                                    )</f>
        <v>0</v>
      </c>
      <c r="Y312" s="16">
        <f>X312*G312/1</f>
        <v>0</v>
      </c>
      <c r="Z312" s="16">
        <f>IF(
                            C312="INSUMO",
                            IFERROR(
                                INDEX(
                                    Insumos!F:F,
                                    MATCH(
                                        A312&amp;B312,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A312&amp;B312,AG:AG,
                                        0)
                                ),
                                "Não encontrado")
                        )</f>
        <v>81699.7</v>
      </c>
      <c r="AA312" s="16">
        <f>G312*Z312</f>
        <v>6.9363045300000001</v>
      </c>
      <c r="AB312" s="39"/>
      <c r="AC312" s="39"/>
      <c r="AD312" s="52" t="s">
        <v>62</v>
      </c>
      <c r="AE312" s="65"/>
      <c r="AF312" s="65"/>
    </row>
    <row r="313" spans="1:33" ht="25.5" x14ac:dyDescent="0.2">
      <c r="A313" s="58" t="s">
        <v>338</v>
      </c>
      <c r="B313" s="59" t="s">
        <v>65</v>
      </c>
      <c r="C313" s="60" t="s">
        <v>62</v>
      </c>
      <c r="D313" s="61" t="s">
        <v>110</v>
      </c>
      <c r="E313" s="61" t="s">
        <v>339</v>
      </c>
      <c r="F313" s="62" t="s">
        <v>126</v>
      </c>
      <c r="G313" s="18"/>
      <c r="H313" s="19"/>
      <c r="I313" s="19">
        <f>SUM(I314:I321)</f>
        <v>3.03</v>
      </c>
      <c r="J313" s="19"/>
      <c r="K313" s="19">
        <f>SUM(K314:K321)</f>
        <v>25.642539000000003</v>
      </c>
      <c r="L313" s="19"/>
      <c r="M313" s="19">
        <f>SUM(M314:M321)</f>
        <v>25.642539000000003</v>
      </c>
      <c r="N313" s="19"/>
      <c r="O313" s="19">
        <f>SUM(O314:O321)</f>
        <v>0</v>
      </c>
      <c r="P313" s="19"/>
      <c r="Q313" s="19">
        <f>SUM(Q314:Q321)</f>
        <v>0</v>
      </c>
      <c r="R313" s="19"/>
      <c r="S313" s="19">
        <f>SUM(S314:S321)</f>
        <v>0</v>
      </c>
      <c r="T313" s="19"/>
      <c r="U313" s="19">
        <f>SUM(U314:U321)</f>
        <v>0</v>
      </c>
      <c r="V313" s="19"/>
      <c r="W313" s="19">
        <f>SUM(W314:W321)</f>
        <v>0</v>
      </c>
      <c r="X313" s="19"/>
      <c r="Y313" s="19">
        <f>SUM(Y314:Y321)</f>
        <v>0</v>
      </c>
      <c r="Z313" s="19"/>
      <c r="AA313" s="19">
        <f>SUM(AA314:AA321)</f>
        <v>28.672539</v>
      </c>
      <c r="AB313" s="38" t="s">
        <v>62</v>
      </c>
      <c r="AC313" s="38"/>
      <c r="AD313" s="61" t="s">
        <v>62</v>
      </c>
      <c r="AE313" s="63" t="s">
        <v>62</v>
      </c>
      <c r="AF313" s="63" t="s">
        <v>201</v>
      </c>
      <c r="AG313" t="str">
        <f>A313&amp;B313&amp;C313</f>
        <v>88294SINAPI</v>
      </c>
    </row>
    <row r="314" spans="1:33" ht="25.5" x14ac:dyDescent="0.2">
      <c r="A314" s="54" t="s">
        <v>356</v>
      </c>
      <c r="B314" s="55" t="s">
        <v>65</v>
      </c>
      <c r="C314" s="66" t="s">
        <v>45</v>
      </c>
      <c r="D314" s="56" t="s">
        <v>110</v>
      </c>
      <c r="E314" s="56" t="s">
        <v>357</v>
      </c>
      <c r="F314" s="14" t="s">
        <v>126</v>
      </c>
      <c r="G314" s="14">
        <v>1</v>
      </c>
      <c r="H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I314" s="17">
        <f t="shared" ref="I314:I321" si="175">H314*G314/1</f>
        <v>0</v>
      </c>
      <c r="J314" s="17">
        <f t="shared" ref="J314:K321" si="176">T314 + N314 + L314 + X314 + R314 + P314 + V314</f>
        <v>0.29253899999999999</v>
      </c>
      <c r="K314" s="17">
        <f t="shared" si="176"/>
        <v>0.29253899999999999</v>
      </c>
      <c r="L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0.29253899999999999</v>
      </c>
      <c r="M314" s="17">
        <f t="shared" ref="M314:M321" si="177">L314*G314/1</f>
        <v>0.29253899999999999</v>
      </c>
      <c r="N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O314" s="17">
        <f t="shared" ref="O314:O321" si="178">N314*G314/1</f>
        <v>0</v>
      </c>
      <c r="P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Q314" s="17">
        <f t="shared" ref="Q314:Q321" si="179">P314*G314/1</f>
        <v>0</v>
      </c>
      <c r="R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S314" s="17">
        <f t="shared" ref="S314:S321" si="180">R314*G314/1</f>
        <v>0</v>
      </c>
      <c r="T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U314" s="17">
        <f t="shared" ref="U314:U321" si="181">T314*G314/1</f>
        <v>0</v>
      </c>
      <c r="V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W314" s="17">
        <f t="shared" ref="W314:W321" si="182">V314*G314/1</f>
        <v>0</v>
      </c>
      <c r="X314" s="17">
        <f>IF(
                        C314="INSUMO",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A314&amp;B314,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A314&amp;B314,AG:AG,
                                                    0)
                                            ),
                                            "Não encontrado")
                                    )</f>
        <v>0</v>
      </c>
      <c r="Y314" s="17">
        <f t="shared" ref="Y314:Y321" si="183">X314*G314/1</f>
        <v>0</v>
      </c>
      <c r="Z314" s="17">
        <f>IF(
                            C314="INSUMO",
                            IFERROR(
                                INDEX(
                                    Insumos!F:F,
                                    MATCH(
                                        A314&amp;B314,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A314&amp;B314,AG:AG,
                                        0)
                                ),
                                "Não encontrado")
                        )</f>
        <v>0.29253899999999999</v>
      </c>
      <c r="AA314" s="17">
        <f t="shared" ref="AA314:AA321" si="184">G314*Z314</f>
        <v>0.29253899999999999</v>
      </c>
      <c r="AB314" s="40"/>
      <c r="AC314" s="40"/>
      <c r="AD314" s="56" t="s">
        <v>62</v>
      </c>
      <c r="AE314" s="67"/>
      <c r="AF314" s="67"/>
    </row>
    <row r="315" spans="1:33" ht="25.5" x14ac:dyDescent="0.2">
      <c r="A315" s="49" t="s">
        <v>161</v>
      </c>
      <c r="B315" s="50" t="s">
        <v>65</v>
      </c>
      <c r="C315" s="64" t="s">
        <v>53</v>
      </c>
      <c r="D315" s="52" t="s">
        <v>110</v>
      </c>
      <c r="E315" s="52" t="s">
        <v>162</v>
      </c>
      <c r="F315" s="13" t="s">
        <v>126</v>
      </c>
      <c r="G315" s="13">
        <v>1</v>
      </c>
      <c r="H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0.89</v>
      </c>
      <c r="I315" s="16">
        <f t="shared" si="175"/>
        <v>0.89</v>
      </c>
      <c r="J315" s="16">
        <f t="shared" si="176"/>
        <v>0</v>
      </c>
      <c r="K315" s="16">
        <f t="shared" si="176"/>
        <v>0</v>
      </c>
      <c r="L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M315" s="16">
        <f t="shared" si="177"/>
        <v>0</v>
      </c>
      <c r="N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O315" s="16">
        <f t="shared" si="178"/>
        <v>0</v>
      </c>
      <c r="P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Q315" s="16">
        <f t="shared" si="179"/>
        <v>0</v>
      </c>
      <c r="R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S315" s="16">
        <f t="shared" si="180"/>
        <v>0</v>
      </c>
      <c r="T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U315" s="16">
        <f t="shared" si="181"/>
        <v>0</v>
      </c>
      <c r="V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W315" s="16">
        <f t="shared" si="182"/>
        <v>0</v>
      </c>
      <c r="X315" s="16">
        <f>IF(
                        C315="INSUMO",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A315&amp;B315,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A315&amp;B315,AG:AG,
                                                    0)
                                            ),
                                            "Não encontrado")
                                    )</f>
        <v>0</v>
      </c>
      <c r="Y315" s="16">
        <f t="shared" si="183"/>
        <v>0</v>
      </c>
      <c r="Z315" s="16">
        <f>IF(
                            C315="INSUMO",
                            IFERROR(
                                INDEX(
                                    Insumos!F:F,
                                    MATCH(
                                        A315&amp;B315,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A315&amp;B315,AG:AG,
                                        0)
                                ),
                                "Não encontrado")
                        )</f>
        <v>0.89</v>
      </c>
      <c r="AA315" s="16">
        <f t="shared" si="184"/>
        <v>0.89</v>
      </c>
      <c r="AB315" s="39"/>
      <c r="AC315" s="39"/>
      <c r="AD315" s="52" t="s">
        <v>62</v>
      </c>
      <c r="AE315" s="65"/>
      <c r="AF315" s="65"/>
    </row>
    <row r="316" spans="1:33" ht="25.5" x14ac:dyDescent="0.2">
      <c r="A316" s="54" t="s">
        <v>295</v>
      </c>
      <c r="B316" s="55" t="s">
        <v>65</v>
      </c>
      <c r="C316" s="66" t="s">
        <v>53</v>
      </c>
      <c r="D316" s="56" t="s">
        <v>110</v>
      </c>
      <c r="E316" s="56" t="s">
        <v>296</v>
      </c>
      <c r="F316" s="14" t="s">
        <v>126</v>
      </c>
      <c r="G316" s="14">
        <v>1</v>
      </c>
      <c r="H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0.01</v>
      </c>
      <c r="I316" s="17">
        <f t="shared" si="175"/>
        <v>0.01</v>
      </c>
      <c r="J316" s="17">
        <f t="shared" si="176"/>
        <v>0</v>
      </c>
      <c r="K316" s="17">
        <f t="shared" si="176"/>
        <v>0</v>
      </c>
      <c r="L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M316" s="17">
        <f t="shared" si="177"/>
        <v>0</v>
      </c>
      <c r="N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O316" s="17">
        <f t="shared" si="178"/>
        <v>0</v>
      </c>
      <c r="P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Q316" s="17">
        <f t="shared" si="179"/>
        <v>0</v>
      </c>
      <c r="R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S316" s="17">
        <f t="shared" si="180"/>
        <v>0</v>
      </c>
      <c r="T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U316" s="17">
        <f t="shared" si="181"/>
        <v>0</v>
      </c>
      <c r="V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W316" s="17">
        <f t="shared" si="182"/>
        <v>0</v>
      </c>
      <c r="X316" s="17">
        <f>IF(
                        C316="INSUMO",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A316&amp;B316,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A316&amp;B316,AG:AG,
                                                    0)
                                            ),
                                            "Não encontrado")
                                    )</f>
        <v>0</v>
      </c>
      <c r="Y316" s="17">
        <f t="shared" si="183"/>
        <v>0</v>
      </c>
      <c r="Z316" s="17">
        <f>IF(
                            C316="INSUMO",
                            IFERROR(
                                INDEX(
                                    Insumos!F:F,
                                    MATCH(
                                        A316&amp;B316,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A316&amp;B316,AG:AG,
                                        0)
                                ),
                                "Não encontrado")
                        )</f>
        <v>0.01</v>
      </c>
      <c r="AA316" s="17">
        <f t="shared" si="184"/>
        <v>0.01</v>
      </c>
      <c r="AB316" s="40"/>
      <c r="AC316" s="40"/>
      <c r="AD316" s="56" t="s">
        <v>62</v>
      </c>
      <c r="AE316" s="67"/>
      <c r="AF316" s="67"/>
    </row>
    <row r="317" spans="1:33" x14ac:dyDescent="0.2">
      <c r="A317" s="49" t="s">
        <v>163</v>
      </c>
      <c r="B317" s="50" t="s">
        <v>65</v>
      </c>
      <c r="C317" s="64" t="s">
        <v>53</v>
      </c>
      <c r="D317" s="52" t="s">
        <v>110</v>
      </c>
      <c r="E317" s="52" t="s">
        <v>164</v>
      </c>
      <c r="F317" s="13" t="s">
        <v>126</v>
      </c>
      <c r="G317" s="13">
        <v>1</v>
      </c>
      <c r="H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0.08</v>
      </c>
      <c r="I317" s="16">
        <f t="shared" si="175"/>
        <v>0.08</v>
      </c>
      <c r="J317" s="16">
        <f t="shared" si="176"/>
        <v>0</v>
      </c>
      <c r="K317" s="16">
        <f t="shared" si="176"/>
        <v>0</v>
      </c>
      <c r="L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M317" s="16">
        <f t="shared" si="177"/>
        <v>0</v>
      </c>
      <c r="N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O317" s="16">
        <f t="shared" si="178"/>
        <v>0</v>
      </c>
      <c r="P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Q317" s="16">
        <f t="shared" si="179"/>
        <v>0</v>
      </c>
      <c r="R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S317" s="16">
        <f t="shared" si="180"/>
        <v>0</v>
      </c>
      <c r="T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U317" s="16">
        <f t="shared" si="181"/>
        <v>0</v>
      </c>
      <c r="V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W317" s="16">
        <f t="shared" si="182"/>
        <v>0</v>
      </c>
      <c r="X317" s="16">
        <f>IF(
                        C317="INSUMO",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A317&amp;B317,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A317&amp;B317,AG:AG,
                                                    0)
                                            ),
                                            "Não encontrado")
                                    )</f>
        <v>0</v>
      </c>
      <c r="Y317" s="16">
        <f t="shared" si="183"/>
        <v>0</v>
      </c>
      <c r="Z317" s="16">
        <f>IF(
                            C317="INSUMO",
                            IFERROR(
                                INDEX(
                                    Insumos!F:F,
                                    MATCH(
                                        A317&amp;B317,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A317&amp;B317,AG:AG,
                                        0)
                                ),
                                "Não encontrado")
                        )</f>
        <v>0.08</v>
      </c>
      <c r="AA317" s="16">
        <f t="shared" si="184"/>
        <v>0.08</v>
      </c>
      <c r="AB317" s="39"/>
      <c r="AC317" s="39"/>
      <c r="AD317" s="52" t="s">
        <v>62</v>
      </c>
      <c r="AE317" s="65"/>
      <c r="AF317" s="65"/>
    </row>
    <row r="318" spans="1:33" x14ac:dyDescent="0.2">
      <c r="A318" s="54" t="s">
        <v>159</v>
      </c>
      <c r="B318" s="55" t="s">
        <v>65</v>
      </c>
      <c r="C318" s="66" t="s">
        <v>53</v>
      </c>
      <c r="D318" s="56" t="s">
        <v>110</v>
      </c>
      <c r="E318" s="56" t="s">
        <v>160</v>
      </c>
      <c r="F318" s="14" t="s">
        <v>126</v>
      </c>
      <c r="G318" s="14">
        <v>1</v>
      </c>
      <c r="H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1.43</v>
      </c>
      <c r="I318" s="17">
        <f t="shared" si="175"/>
        <v>1.43</v>
      </c>
      <c r="J318" s="17">
        <f t="shared" si="176"/>
        <v>0</v>
      </c>
      <c r="K318" s="17">
        <f t="shared" si="176"/>
        <v>0</v>
      </c>
      <c r="L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M318" s="17">
        <f t="shared" si="177"/>
        <v>0</v>
      </c>
      <c r="N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O318" s="17">
        <f t="shared" si="178"/>
        <v>0</v>
      </c>
      <c r="P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Q318" s="17">
        <f t="shared" si="179"/>
        <v>0</v>
      </c>
      <c r="R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S318" s="17">
        <f t="shared" si="180"/>
        <v>0</v>
      </c>
      <c r="T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U318" s="17">
        <f t="shared" si="181"/>
        <v>0</v>
      </c>
      <c r="V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W318" s="17">
        <f t="shared" si="182"/>
        <v>0</v>
      </c>
      <c r="X318" s="17">
        <f>IF(
                        C318="INSUMO",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A318&amp;B318,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A318&amp;B318,AG:AG,
                                                    0)
                                            ),
                                            "Não encontrado")
                                    )</f>
        <v>0</v>
      </c>
      <c r="Y318" s="17">
        <f t="shared" si="183"/>
        <v>0</v>
      </c>
      <c r="Z318" s="17">
        <f>IF(
                            C318="INSUMO",
                            IFERROR(
                                INDEX(
                                    Insumos!F:F,
                                    MATCH(
                                        A318&amp;B318,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A318&amp;B318,AG:AG,
                                        0)
                                ),
                                "Não encontrado")
                        )</f>
        <v>1.43</v>
      </c>
      <c r="AA318" s="17">
        <f t="shared" si="184"/>
        <v>1.43</v>
      </c>
      <c r="AB318" s="40"/>
      <c r="AC318" s="40"/>
      <c r="AD318" s="56" t="s">
        <v>62</v>
      </c>
      <c r="AE318" s="67"/>
      <c r="AF318" s="67"/>
    </row>
    <row r="319" spans="1:33" ht="25.5" x14ac:dyDescent="0.2">
      <c r="A319" s="49" t="s">
        <v>165</v>
      </c>
      <c r="B319" s="50" t="s">
        <v>65</v>
      </c>
      <c r="C319" s="64" t="s">
        <v>53</v>
      </c>
      <c r="D319" s="52" t="s">
        <v>110</v>
      </c>
      <c r="E319" s="52" t="s">
        <v>166</v>
      </c>
      <c r="F319" s="13" t="s">
        <v>126</v>
      </c>
      <c r="G319" s="13">
        <v>1</v>
      </c>
      <c r="H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0.61</v>
      </c>
      <c r="I319" s="16">
        <f t="shared" si="175"/>
        <v>0.61</v>
      </c>
      <c r="J319" s="16">
        <f t="shared" si="176"/>
        <v>0</v>
      </c>
      <c r="K319" s="16">
        <f t="shared" si="176"/>
        <v>0</v>
      </c>
      <c r="L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M319" s="16">
        <f t="shared" si="177"/>
        <v>0</v>
      </c>
      <c r="N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O319" s="16">
        <f t="shared" si="178"/>
        <v>0</v>
      </c>
      <c r="P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Q319" s="16">
        <f t="shared" si="179"/>
        <v>0</v>
      </c>
      <c r="R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S319" s="16">
        <f t="shared" si="180"/>
        <v>0</v>
      </c>
      <c r="T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U319" s="16">
        <f t="shared" si="181"/>
        <v>0</v>
      </c>
      <c r="V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W319" s="16">
        <f t="shared" si="182"/>
        <v>0</v>
      </c>
      <c r="X319" s="16">
        <f>IF(
                        C319="INSUMO",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A319&amp;B319,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A319&amp;B319,AG:AG,
                                                    0)
                                            ),
                                            "Não encontrado")
                                    )</f>
        <v>0</v>
      </c>
      <c r="Y319" s="16">
        <f t="shared" si="183"/>
        <v>0</v>
      </c>
      <c r="Z319" s="16">
        <f>IF(
                            C319="INSUMO",
                            IFERROR(
                                INDEX(
                                    Insumos!F:F,
                                    MATCH(
                                        A319&amp;B319,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A319&amp;B319,AG:AG,
                                        0)
                                ),
                                "Não encontrado")
                        )</f>
        <v>0.61</v>
      </c>
      <c r="AA319" s="16">
        <f t="shared" si="184"/>
        <v>0.61</v>
      </c>
      <c r="AB319" s="39"/>
      <c r="AC319" s="39"/>
      <c r="AD319" s="52" t="s">
        <v>62</v>
      </c>
      <c r="AE319" s="65"/>
      <c r="AF319" s="65"/>
    </row>
    <row r="320" spans="1:33" ht="25.5" x14ac:dyDescent="0.2">
      <c r="A320" s="54" t="s">
        <v>167</v>
      </c>
      <c r="B320" s="55" t="s">
        <v>65</v>
      </c>
      <c r="C320" s="66" t="s">
        <v>53</v>
      </c>
      <c r="D320" s="56" t="s">
        <v>110</v>
      </c>
      <c r="E320" s="56" t="s">
        <v>168</v>
      </c>
      <c r="F320" s="14" t="s">
        <v>126</v>
      </c>
      <c r="G320" s="14">
        <v>1</v>
      </c>
      <c r="H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0.01</v>
      </c>
      <c r="I320" s="17">
        <f t="shared" si="175"/>
        <v>0.01</v>
      </c>
      <c r="J320" s="17">
        <f t="shared" si="176"/>
        <v>0</v>
      </c>
      <c r="K320" s="17">
        <f t="shared" si="176"/>
        <v>0</v>
      </c>
      <c r="L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M320" s="17">
        <f t="shared" si="177"/>
        <v>0</v>
      </c>
      <c r="N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O320" s="17">
        <f t="shared" si="178"/>
        <v>0</v>
      </c>
      <c r="P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Q320" s="17">
        <f t="shared" si="179"/>
        <v>0</v>
      </c>
      <c r="R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S320" s="17">
        <f t="shared" si="180"/>
        <v>0</v>
      </c>
      <c r="T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U320" s="17">
        <f t="shared" si="181"/>
        <v>0</v>
      </c>
      <c r="V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W320" s="17">
        <f t="shared" si="182"/>
        <v>0</v>
      </c>
      <c r="X320" s="17">
        <f>IF(
                        C320="INSUMO",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A320&amp;B320,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A320&amp;B320,AG:AG,
                                                    0)
                                            ),
                                            "Não encontrado")
                                    )</f>
        <v>0</v>
      </c>
      <c r="Y320" s="17">
        <f t="shared" si="183"/>
        <v>0</v>
      </c>
      <c r="Z320" s="17">
        <f>IF(
                            C320="INSUMO",
                            IFERROR(
                                INDEX(
                                    Insumos!F:F,
                                    MATCH(
                                        A320&amp;B320,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A320&amp;B320,AG:AG,
                                        0)
                                ),
                                "Não encontrado")
                        )</f>
        <v>0.01</v>
      </c>
      <c r="AA320" s="17">
        <f t="shared" si="184"/>
        <v>0.01</v>
      </c>
      <c r="AB320" s="40"/>
      <c r="AC320" s="40"/>
      <c r="AD320" s="56" t="s">
        <v>62</v>
      </c>
      <c r="AE320" s="67"/>
      <c r="AF320" s="67"/>
    </row>
    <row r="321" spans="1:33" x14ac:dyDescent="0.2">
      <c r="A321" s="49" t="s">
        <v>358</v>
      </c>
      <c r="B321" s="50" t="s">
        <v>65</v>
      </c>
      <c r="C321" s="64" t="s">
        <v>53</v>
      </c>
      <c r="D321" s="52" t="s">
        <v>110</v>
      </c>
      <c r="E321" s="52" t="s">
        <v>359</v>
      </c>
      <c r="F321" s="13" t="s">
        <v>126</v>
      </c>
      <c r="G321" s="13">
        <v>1</v>
      </c>
      <c r="H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I321" s="16">
        <f t="shared" si="175"/>
        <v>0</v>
      </c>
      <c r="J321" s="16">
        <f t="shared" si="176"/>
        <v>25.35</v>
      </c>
      <c r="K321" s="16">
        <f t="shared" si="176"/>
        <v>25.35</v>
      </c>
      <c r="L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25.35</v>
      </c>
      <c r="M321" s="16">
        <f t="shared" si="177"/>
        <v>25.35</v>
      </c>
      <c r="N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O321" s="16">
        <f t="shared" si="178"/>
        <v>0</v>
      </c>
      <c r="P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Q321" s="16">
        <f t="shared" si="179"/>
        <v>0</v>
      </c>
      <c r="R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S321" s="16">
        <f t="shared" si="180"/>
        <v>0</v>
      </c>
      <c r="T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U321" s="16">
        <f t="shared" si="181"/>
        <v>0</v>
      </c>
      <c r="V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W321" s="16">
        <f t="shared" si="182"/>
        <v>0</v>
      </c>
      <c r="X321" s="16">
        <f>IF(
                        C321="INSUMO",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A321&amp;B321,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A321&amp;B321,AG:AG,
                                                    0)
                                            ),
                                            "Não encontrado")
                                    )</f>
        <v>0</v>
      </c>
      <c r="Y321" s="16">
        <f t="shared" si="183"/>
        <v>0</v>
      </c>
      <c r="Z321" s="16">
        <f>IF(
                            C321="INSUMO",
                            IFERROR(
                                INDEX(
                                    Insumos!F:F,
                                    MATCH(
                                        A321&amp;B321,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A321&amp;B321,AG:AG,
                                        0)
                                ),
                                "Não encontrado")
                        )</f>
        <v>25.35</v>
      </c>
      <c r="AA321" s="16">
        <f t="shared" si="184"/>
        <v>25.35</v>
      </c>
      <c r="AB321" s="39"/>
      <c r="AC321" s="39"/>
      <c r="AD321" s="52" t="s">
        <v>62</v>
      </c>
      <c r="AE321" s="65"/>
      <c r="AF321" s="65"/>
    </row>
    <row r="322" spans="1:33" ht="63.75" x14ac:dyDescent="0.2">
      <c r="A322" s="58" t="s">
        <v>340</v>
      </c>
      <c r="B322" s="59" t="s">
        <v>65</v>
      </c>
      <c r="C322" s="60" t="s">
        <v>62</v>
      </c>
      <c r="D322" s="61" t="s">
        <v>110</v>
      </c>
      <c r="E322" s="61" t="s">
        <v>341</v>
      </c>
      <c r="F322" s="62" t="s">
        <v>126</v>
      </c>
      <c r="G322" s="18"/>
      <c r="H322" s="19"/>
      <c r="I322" s="19">
        <f>SUM(I323:I323)</f>
        <v>0</v>
      </c>
      <c r="J322" s="19"/>
      <c r="K322" s="19">
        <f>SUM(K323:K323)</f>
        <v>14.06</v>
      </c>
      <c r="L322" s="19"/>
      <c r="M322" s="19">
        <f>SUM(M323:M323)</f>
        <v>0</v>
      </c>
      <c r="N322" s="19"/>
      <c r="O322" s="19">
        <f>SUM(O323:O323)</f>
        <v>14.06</v>
      </c>
      <c r="P322" s="19"/>
      <c r="Q322" s="19">
        <f>SUM(Q323:Q323)</f>
        <v>0</v>
      </c>
      <c r="R322" s="19"/>
      <c r="S322" s="19">
        <f>SUM(S323:S323)</f>
        <v>0</v>
      </c>
      <c r="T322" s="19"/>
      <c r="U322" s="19">
        <f>SUM(U323:U323)</f>
        <v>0</v>
      </c>
      <c r="V322" s="19"/>
      <c r="W322" s="19">
        <f>SUM(W323:W323)</f>
        <v>0</v>
      </c>
      <c r="X322" s="19"/>
      <c r="Y322" s="19">
        <f>SUM(Y323:Y323)</f>
        <v>0</v>
      </c>
      <c r="Z322" s="19"/>
      <c r="AA322" s="19">
        <f>SUM(AA323:AA323)</f>
        <v>14.06</v>
      </c>
      <c r="AB322" s="38" t="s">
        <v>62</v>
      </c>
      <c r="AC322" s="38"/>
      <c r="AD322" s="61" t="s">
        <v>62</v>
      </c>
      <c r="AE322" s="63" t="s">
        <v>62</v>
      </c>
      <c r="AF322" s="63" t="s">
        <v>290</v>
      </c>
      <c r="AG322" t="str">
        <f>A322&amp;B322&amp;C322</f>
        <v>5628SINAPI</v>
      </c>
    </row>
    <row r="323" spans="1:33" ht="25.5" x14ac:dyDescent="0.2">
      <c r="A323" s="54" t="s">
        <v>360</v>
      </c>
      <c r="B323" s="55" t="s">
        <v>65</v>
      </c>
      <c r="C323" s="66" t="s">
        <v>53</v>
      </c>
      <c r="D323" s="56" t="s">
        <v>110</v>
      </c>
      <c r="E323" s="56" t="s">
        <v>361</v>
      </c>
      <c r="F323" s="14" t="s">
        <v>56</v>
      </c>
      <c r="G323" s="14">
        <v>1.4800000000000001E-5</v>
      </c>
      <c r="H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I323" s="17">
        <f>H323*G323/1</f>
        <v>0</v>
      </c>
      <c r="J323" s="17">
        <f>T323 + N323 + L323 + X323 + R323 + P323 + V323</f>
        <v>950000</v>
      </c>
      <c r="K323" s="17">
        <f>U323 + O323 + M323 + Y323 + S323 + Q323 + W323</f>
        <v>14.06</v>
      </c>
      <c r="L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M323" s="17">
        <f>L323*G323/1</f>
        <v>0</v>
      </c>
      <c r="N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950000</v>
      </c>
      <c r="O323" s="17">
        <f>N323*G323/1</f>
        <v>14.06</v>
      </c>
      <c r="P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Q323" s="17">
        <f>P323*G323/1</f>
        <v>0</v>
      </c>
      <c r="R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S323" s="17">
        <f>R323*G323/1</f>
        <v>0</v>
      </c>
      <c r="T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U323" s="17">
        <f>T323*G323/1</f>
        <v>0</v>
      </c>
      <c r="V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W323" s="17">
        <f>V323*G323/1</f>
        <v>0</v>
      </c>
      <c r="X323" s="17">
        <f>IF(
                        C323="INSUMO",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A323&amp;B323,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A323&amp;B323,AG:AG,
                                                    0)
                                            ),
                                            "Não encontrado")
                                    )</f>
        <v>0</v>
      </c>
      <c r="Y323" s="17">
        <f>X323*G323/1</f>
        <v>0</v>
      </c>
      <c r="Z323" s="17">
        <f>IF(
                            C323="INSUMO",
                            IFERROR(
                                INDEX(
                                    Insumos!F:F,
                                    MATCH(
                                        A323&amp;B323,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A323&amp;B323,AG:AG,
                                        0)
                                ),
                                "Não encontrado")
                        )</f>
        <v>950000</v>
      </c>
      <c r="AA323" s="17">
        <f>G323*Z323</f>
        <v>14.06</v>
      </c>
      <c r="AB323" s="40"/>
      <c r="AC323" s="40"/>
      <c r="AD323" s="56" t="s">
        <v>62</v>
      </c>
      <c r="AE323" s="67"/>
      <c r="AF323" s="67"/>
    </row>
    <row r="324" spans="1:33" ht="63.75" x14ac:dyDescent="0.2">
      <c r="A324" s="58" t="s">
        <v>342</v>
      </c>
      <c r="B324" s="59" t="s">
        <v>65</v>
      </c>
      <c r="C324" s="60" t="s">
        <v>62</v>
      </c>
      <c r="D324" s="61" t="s">
        <v>110</v>
      </c>
      <c r="E324" s="61" t="s">
        <v>343</v>
      </c>
      <c r="F324" s="62" t="s">
        <v>126</v>
      </c>
      <c r="G324" s="18"/>
      <c r="H324" s="19"/>
      <c r="I324" s="19">
        <f>SUM(I325:I325)</f>
        <v>0</v>
      </c>
      <c r="J324" s="19"/>
      <c r="K324" s="19">
        <f>SUM(K325:K325)</f>
        <v>53.199999999999996</v>
      </c>
      <c r="L324" s="19"/>
      <c r="M324" s="19">
        <f>SUM(M325:M325)</f>
        <v>0</v>
      </c>
      <c r="N324" s="19"/>
      <c r="O324" s="19">
        <f>SUM(O325:O325)</f>
        <v>53.199999999999996</v>
      </c>
      <c r="P324" s="19"/>
      <c r="Q324" s="19">
        <f>SUM(Q325:Q325)</f>
        <v>0</v>
      </c>
      <c r="R324" s="19"/>
      <c r="S324" s="19">
        <f>SUM(S325:S325)</f>
        <v>0</v>
      </c>
      <c r="T324" s="19"/>
      <c r="U324" s="19">
        <f>SUM(U325:U325)</f>
        <v>0</v>
      </c>
      <c r="V324" s="19"/>
      <c r="W324" s="19">
        <f>SUM(W325:W325)</f>
        <v>0</v>
      </c>
      <c r="X324" s="19"/>
      <c r="Y324" s="19">
        <f>SUM(Y325:Y325)</f>
        <v>0</v>
      </c>
      <c r="Z324" s="19"/>
      <c r="AA324" s="19">
        <f>SUM(AA325:AA325)</f>
        <v>53.199999999999996</v>
      </c>
      <c r="AB324" s="38" t="s">
        <v>62</v>
      </c>
      <c r="AC324" s="38"/>
      <c r="AD324" s="61" t="s">
        <v>62</v>
      </c>
      <c r="AE324" s="63" t="s">
        <v>62</v>
      </c>
      <c r="AF324" s="63" t="s">
        <v>290</v>
      </c>
      <c r="AG324" t="str">
        <f>A324&amp;B324&amp;C324</f>
        <v>5627SINAPI</v>
      </c>
    </row>
    <row r="325" spans="1:33" ht="25.5" x14ac:dyDescent="0.2">
      <c r="A325" s="54" t="s">
        <v>360</v>
      </c>
      <c r="B325" s="55" t="s">
        <v>65</v>
      </c>
      <c r="C325" s="66" t="s">
        <v>53</v>
      </c>
      <c r="D325" s="56" t="s">
        <v>110</v>
      </c>
      <c r="E325" s="56" t="s">
        <v>361</v>
      </c>
      <c r="F325" s="14" t="s">
        <v>56</v>
      </c>
      <c r="G325" s="14">
        <v>5.5999999999999999E-5</v>
      </c>
      <c r="H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I325" s="17">
        <f>H325*G325/1</f>
        <v>0</v>
      </c>
      <c r="J325" s="17">
        <f>T325 + N325 + L325 + X325 + R325 + P325 + V325</f>
        <v>950000</v>
      </c>
      <c r="K325" s="17">
        <f>U325 + O325 + M325 + Y325 + S325 + Q325 + W325</f>
        <v>53.199999999999996</v>
      </c>
      <c r="L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M325" s="17">
        <f>L325*G325/1</f>
        <v>0</v>
      </c>
      <c r="N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950000</v>
      </c>
      <c r="O325" s="17">
        <f>N325*G325/1</f>
        <v>53.199999999999996</v>
      </c>
      <c r="P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Q325" s="17">
        <f>P325*G325/1</f>
        <v>0</v>
      </c>
      <c r="R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S325" s="17">
        <f>R325*G325/1</f>
        <v>0</v>
      </c>
      <c r="T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U325" s="17">
        <f>T325*G325/1</f>
        <v>0</v>
      </c>
      <c r="V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W325" s="17">
        <f>V325*G325/1</f>
        <v>0</v>
      </c>
      <c r="X325" s="17">
        <f>IF(
                        C325="INSUMO",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A325&amp;B325,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A325&amp;B325,AG:AG,
                                                    0)
                                            ),
                                            "Não encontrado")
                                    )</f>
        <v>0</v>
      </c>
      <c r="Y325" s="17">
        <f>X325*G325/1</f>
        <v>0</v>
      </c>
      <c r="Z325" s="17">
        <f>IF(
                            C325="INSUMO",
                            IFERROR(
                                INDEX(
                                    Insumos!F:F,
                                    MATCH(
                                        A325&amp;B325,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A325&amp;B325,AG:AG,
                                        0)
                                ),
                                "Não encontrado")
                        )</f>
        <v>950000</v>
      </c>
      <c r="AA325" s="17">
        <f>G325*Z325</f>
        <v>53.199999999999996</v>
      </c>
      <c r="AB325" s="40"/>
      <c r="AC325" s="40"/>
      <c r="AD325" s="56" t="s">
        <v>62</v>
      </c>
      <c r="AE325" s="67"/>
      <c r="AF325" s="67"/>
    </row>
    <row r="326" spans="1:33" ht="63.75" x14ac:dyDescent="0.2">
      <c r="A326" s="58" t="s">
        <v>344</v>
      </c>
      <c r="B326" s="59" t="s">
        <v>65</v>
      </c>
      <c r="C326" s="60" t="s">
        <v>62</v>
      </c>
      <c r="D326" s="61" t="s">
        <v>110</v>
      </c>
      <c r="E326" s="61" t="s">
        <v>345</v>
      </c>
      <c r="F326" s="62" t="s">
        <v>126</v>
      </c>
      <c r="G326" s="18"/>
      <c r="H326" s="19"/>
      <c r="I326" s="19">
        <f>SUM(I327:I327)</f>
        <v>65.266199999999998</v>
      </c>
      <c r="J326" s="19"/>
      <c r="K326" s="19">
        <f>SUM(K327:K327)</f>
        <v>0</v>
      </c>
      <c r="L326" s="19"/>
      <c r="M326" s="19">
        <f>SUM(M327:M327)</f>
        <v>0</v>
      </c>
      <c r="N326" s="19"/>
      <c r="O326" s="19">
        <f>SUM(O327:O327)</f>
        <v>0</v>
      </c>
      <c r="P326" s="19"/>
      <c r="Q326" s="19">
        <f>SUM(Q327:Q327)</f>
        <v>0</v>
      </c>
      <c r="R326" s="19"/>
      <c r="S326" s="19">
        <f>SUM(S327:S327)</f>
        <v>0</v>
      </c>
      <c r="T326" s="19"/>
      <c r="U326" s="19">
        <f>SUM(U327:U327)</f>
        <v>0</v>
      </c>
      <c r="V326" s="19"/>
      <c r="W326" s="19">
        <f>SUM(W327:W327)</f>
        <v>0</v>
      </c>
      <c r="X326" s="19"/>
      <c r="Y326" s="19">
        <f>SUM(Y327:Y327)</f>
        <v>0</v>
      </c>
      <c r="Z326" s="19"/>
      <c r="AA326" s="19">
        <f>SUM(AA327:AA327)</f>
        <v>65.266199999999998</v>
      </c>
      <c r="AB326" s="38" t="s">
        <v>62</v>
      </c>
      <c r="AC326" s="38"/>
      <c r="AD326" s="61" t="s">
        <v>62</v>
      </c>
      <c r="AE326" s="63" t="s">
        <v>62</v>
      </c>
      <c r="AF326" s="63" t="s">
        <v>290</v>
      </c>
      <c r="AG326" t="str">
        <f>A326&amp;B326&amp;C326</f>
        <v>5630SINAPI</v>
      </c>
    </row>
    <row r="327" spans="1:33" x14ac:dyDescent="0.2">
      <c r="A327" s="54" t="s">
        <v>156</v>
      </c>
      <c r="B327" s="55" t="s">
        <v>65</v>
      </c>
      <c r="C327" s="66" t="s">
        <v>53</v>
      </c>
      <c r="D327" s="56" t="s">
        <v>110</v>
      </c>
      <c r="E327" s="56" t="s">
        <v>157</v>
      </c>
      <c r="F327" s="14" t="s">
        <v>158</v>
      </c>
      <c r="G327" s="14">
        <v>10.77</v>
      </c>
      <c r="H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6.06</v>
      </c>
      <c r="I327" s="17">
        <f>H327*G327/1</f>
        <v>65.266199999999998</v>
      </c>
      <c r="J327" s="17">
        <f>T327 + N327 + L327 + X327 + R327 + P327 + V327</f>
        <v>0</v>
      </c>
      <c r="K327" s="17">
        <f>U327 + O327 + M327 + Y327 + S327 + Q327 + W327</f>
        <v>0</v>
      </c>
      <c r="L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M327" s="17">
        <f>L327*G327/1</f>
        <v>0</v>
      </c>
      <c r="N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O327" s="17">
        <f>N327*G327/1</f>
        <v>0</v>
      </c>
      <c r="P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Q327" s="17">
        <f>P327*G327/1</f>
        <v>0</v>
      </c>
      <c r="R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S327" s="17">
        <f>R327*G327/1</f>
        <v>0</v>
      </c>
      <c r="T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U327" s="17">
        <f>T327*G327/1</f>
        <v>0</v>
      </c>
      <c r="V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W327" s="17">
        <f>V327*G327/1</f>
        <v>0</v>
      </c>
      <c r="X327" s="17">
        <f>IF(
                        C327="INSUMO",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A327&amp;B327,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A327&amp;B327,AG:AG,
                                                    0)
                                            ),
                                            "Não encontrado")
                                    )</f>
        <v>0</v>
      </c>
      <c r="Y327" s="17">
        <f>X327*G327/1</f>
        <v>0</v>
      </c>
      <c r="Z327" s="17">
        <f>IF(
                            C327="INSUMO",
                            IFERROR(
                                INDEX(
                                    Insumos!F:F,
                                    MATCH(
                                        A327&amp;B327,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A327&amp;B327,AG:AG,
                                        0)
                                ),
                                "Não encontrado")
                        )</f>
        <v>6.06</v>
      </c>
      <c r="AA327" s="17">
        <f>G327*Z327</f>
        <v>65.266199999999998</v>
      </c>
      <c r="AB327" s="40"/>
      <c r="AC327" s="40"/>
      <c r="AD327" s="56" t="s">
        <v>62</v>
      </c>
      <c r="AE327" s="67"/>
      <c r="AF327" s="67"/>
    </row>
    <row r="328" spans="1:33" ht="63.75" x14ac:dyDescent="0.2">
      <c r="A328" s="58" t="s">
        <v>346</v>
      </c>
      <c r="B328" s="59" t="s">
        <v>65</v>
      </c>
      <c r="C328" s="60" t="s">
        <v>62</v>
      </c>
      <c r="D328" s="61" t="s">
        <v>110</v>
      </c>
      <c r="E328" s="61" t="s">
        <v>347</v>
      </c>
      <c r="F328" s="62" t="s">
        <v>126</v>
      </c>
      <c r="G328" s="18"/>
      <c r="H328" s="19"/>
      <c r="I328" s="19">
        <f>SUM(I329:I329)</f>
        <v>0</v>
      </c>
      <c r="J328" s="19"/>
      <c r="K328" s="19">
        <f>SUM(K329:K329)</f>
        <v>66.5</v>
      </c>
      <c r="L328" s="19"/>
      <c r="M328" s="19">
        <f>SUM(M329:M329)</f>
        <v>0</v>
      </c>
      <c r="N328" s="19"/>
      <c r="O328" s="19">
        <f>SUM(O329:O329)</f>
        <v>66.5</v>
      </c>
      <c r="P328" s="19"/>
      <c r="Q328" s="19">
        <f>SUM(Q329:Q329)</f>
        <v>0</v>
      </c>
      <c r="R328" s="19"/>
      <c r="S328" s="19">
        <f>SUM(S329:S329)</f>
        <v>0</v>
      </c>
      <c r="T328" s="19"/>
      <c r="U328" s="19">
        <f>SUM(U329:U329)</f>
        <v>0</v>
      </c>
      <c r="V328" s="19"/>
      <c r="W328" s="19">
        <f>SUM(W329:W329)</f>
        <v>0</v>
      </c>
      <c r="X328" s="19"/>
      <c r="Y328" s="19">
        <f>SUM(Y329:Y329)</f>
        <v>0</v>
      </c>
      <c r="Z328" s="19"/>
      <c r="AA328" s="19">
        <f>SUM(AA329:AA329)</f>
        <v>66.5</v>
      </c>
      <c r="AB328" s="38" t="s">
        <v>62</v>
      </c>
      <c r="AC328" s="38"/>
      <c r="AD328" s="61" t="s">
        <v>62</v>
      </c>
      <c r="AE328" s="63" t="s">
        <v>62</v>
      </c>
      <c r="AF328" s="63" t="s">
        <v>290</v>
      </c>
      <c r="AG328" t="str">
        <f>A328&amp;B328&amp;C328</f>
        <v>5629SINAPI</v>
      </c>
    </row>
    <row r="329" spans="1:33" ht="25.5" x14ac:dyDescent="0.2">
      <c r="A329" s="54" t="s">
        <v>360</v>
      </c>
      <c r="B329" s="55" t="s">
        <v>65</v>
      </c>
      <c r="C329" s="66" t="s">
        <v>53</v>
      </c>
      <c r="D329" s="56" t="s">
        <v>110</v>
      </c>
      <c r="E329" s="56" t="s">
        <v>361</v>
      </c>
      <c r="F329" s="14" t="s">
        <v>56</v>
      </c>
      <c r="G329" s="14">
        <v>6.9999999999999994E-5</v>
      </c>
      <c r="H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I329" s="17">
        <f>H329*G329/1</f>
        <v>0</v>
      </c>
      <c r="J329" s="17">
        <f>T329 + N329 + L329 + X329 + R329 + P329 + V329</f>
        <v>950000</v>
      </c>
      <c r="K329" s="17">
        <f>U329 + O329 + M329 + Y329 + S329 + Q329 + W329</f>
        <v>66.5</v>
      </c>
      <c r="L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M329" s="17">
        <f>L329*G329/1</f>
        <v>0</v>
      </c>
      <c r="N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950000</v>
      </c>
      <c r="O329" s="17">
        <f>N329*G329/1</f>
        <v>66.5</v>
      </c>
      <c r="P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Q329" s="17">
        <f>P329*G329/1</f>
        <v>0</v>
      </c>
      <c r="R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S329" s="17">
        <f>R329*G329/1</f>
        <v>0</v>
      </c>
      <c r="T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U329" s="17">
        <f>T329*G329/1</f>
        <v>0</v>
      </c>
      <c r="V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W329" s="17">
        <f>V329*G329/1</f>
        <v>0</v>
      </c>
      <c r="X329" s="17">
        <f>IF(
                        C329="INSUMO",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A329&amp;B329,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A329&amp;B329,AG:AG,
                                                    0)
                                            ),
                                            "Não encontrado")
                                    )</f>
        <v>0</v>
      </c>
      <c r="Y329" s="17">
        <f>X329*G329/1</f>
        <v>0</v>
      </c>
      <c r="Z329" s="17">
        <f>IF(
                            C329="INSUMO",
                            IFERROR(
                                INDEX(
                                    Insumos!F:F,
                                    MATCH(
                                        A329&amp;B329,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A329&amp;B329,AG:AG,
                                        0)
                                ),
                                "Não encontrado")
                        )</f>
        <v>950000</v>
      </c>
      <c r="AA329" s="17">
        <f>G329*Z329</f>
        <v>66.5</v>
      </c>
      <c r="AB329" s="40"/>
      <c r="AC329" s="40"/>
      <c r="AD329" s="56" t="s">
        <v>62</v>
      </c>
      <c r="AE329" s="67"/>
      <c r="AF329" s="67"/>
    </row>
    <row r="330" spans="1:33" ht="25.5" x14ac:dyDescent="0.2">
      <c r="A330" s="58" t="s">
        <v>352</v>
      </c>
      <c r="B330" s="59" t="s">
        <v>65</v>
      </c>
      <c r="C330" s="60" t="s">
        <v>62</v>
      </c>
      <c r="D330" s="61" t="s">
        <v>110</v>
      </c>
      <c r="E330" s="61" t="s">
        <v>353</v>
      </c>
      <c r="F330" s="62" t="s">
        <v>126</v>
      </c>
      <c r="G330" s="18"/>
      <c r="H330" s="19"/>
      <c r="I330" s="19">
        <f>SUM(I331:I331)</f>
        <v>0</v>
      </c>
      <c r="J330" s="19"/>
      <c r="K330" s="19">
        <f>SUM(K331:K331)</f>
        <v>0.17295819999999998</v>
      </c>
      <c r="L330" s="19"/>
      <c r="M330" s="19">
        <f>SUM(M331:M331)</f>
        <v>0.17295819999999998</v>
      </c>
      <c r="N330" s="19"/>
      <c r="O330" s="19">
        <f>SUM(O331:O331)</f>
        <v>0</v>
      </c>
      <c r="P330" s="19"/>
      <c r="Q330" s="19">
        <f>SUM(Q331:Q331)</f>
        <v>0</v>
      </c>
      <c r="R330" s="19"/>
      <c r="S330" s="19">
        <f>SUM(S331:S331)</f>
        <v>0</v>
      </c>
      <c r="T330" s="19"/>
      <c r="U330" s="19">
        <f>SUM(U331:U331)</f>
        <v>0</v>
      </c>
      <c r="V330" s="19"/>
      <c r="W330" s="19">
        <f>SUM(W331:W331)</f>
        <v>0</v>
      </c>
      <c r="X330" s="19"/>
      <c r="Y330" s="19">
        <f>SUM(Y331:Y331)</f>
        <v>0</v>
      </c>
      <c r="Z330" s="19"/>
      <c r="AA330" s="19">
        <f>SUM(AA331:AA331)</f>
        <v>0.17295819999999998</v>
      </c>
      <c r="AB330" s="38" t="s">
        <v>62</v>
      </c>
      <c r="AC330" s="38"/>
      <c r="AD330" s="61" t="s">
        <v>62</v>
      </c>
      <c r="AE330" s="63" t="s">
        <v>62</v>
      </c>
      <c r="AF330" s="63" t="s">
        <v>201</v>
      </c>
      <c r="AG330" t="str">
        <f>A330&amp;B330&amp;C330</f>
        <v>95346SINAPI</v>
      </c>
    </row>
    <row r="331" spans="1:33" x14ac:dyDescent="0.2">
      <c r="A331" s="54" t="s">
        <v>354</v>
      </c>
      <c r="B331" s="55" t="s">
        <v>65</v>
      </c>
      <c r="C331" s="66" t="s">
        <v>53</v>
      </c>
      <c r="D331" s="56" t="s">
        <v>110</v>
      </c>
      <c r="E331" s="56" t="s">
        <v>355</v>
      </c>
      <c r="F331" s="14" t="s">
        <v>126</v>
      </c>
      <c r="G331" s="14">
        <v>5.0899999999999999E-3</v>
      </c>
      <c r="H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I331" s="17">
        <f>H331*G331/1</f>
        <v>0</v>
      </c>
      <c r="J331" s="17">
        <f>T331 + N331 + L331 + X331 + R331 + P331 + V331</f>
        <v>33.979999999999997</v>
      </c>
      <c r="K331" s="17">
        <f>U331 + O331 + M331 + Y331 + S331 + Q331 + W331</f>
        <v>0.17295819999999998</v>
      </c>
      <c r="L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33.979999999999997</v>
      </c>
      <c r="M331" s="17">
        <f>L331*G331/1</f>
        <v>0.17295819999999998</v>
      </c>
      <c r="N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O331" s="17">
        <f>N331*G331/1</f>
        <v>0</v>
      </c>
      <c r="P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Q331" s="17">
        <f>P331*G331/1</f>
        <v>0</v>
      </c>
      <c r="R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S331" s="17">
        <f>R331*G331/1</f>
        <v>0</v>
      </c>
      <c r="T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U331" s="17">
        <f>T331*G331/1</f>
        <v>0</v>
      </c>
      <c r="V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W331" s="17">
        <f>V331*G331/1</f>
        <v>0</v>
      </c>
      <c r="X331" s="17">
        <f>IF(
                        C331="INSUMO",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A331&amp;B331,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A331&amp;B331,AG:AG,
                                                    0)
                                            ),
                                            "Não encontrado")
                                    )</f>
        <v>0</v>
      </c>
      <c r="Y331" s="17">
        <f>X331*G331/1</f>
        <v>0</v>
      </c>
      <c r="Z331" s="17">
        <f>IF(
                            C331="INSUMO",
                            IFERROR(
                                INDEX(
                                    Insumos!F:F,
                                    MATCH(
                                        A331&amp;B331,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A331&amp;B331,AG:AG,
                                        0)
                                ),
                                "Não encontrado")
                        )</f>
        <v>33.979999999999997</v>
      </c>
      <c r="AA331" s="17">
        <f>G331*Z331</f>
        <v>0.17295819999999998</v>
      </c>
      <c r="AB331" s="40"/>
      <c r="AC331" s="40"/>
      <c r="AD331" s="56" t="s">
        <v>62</v>
      </c>
      <c r="AE331" s="67"/>
      <c r="AF331" s="67"/>
    </row>
    <row r="332" spans="1:33" ht="25.5" x14ac:dyDescent="0.2">
      <c r="A332" s="58" t="s">
        <v>356</v>
      </c>
      <c r="B332" s="59" t="s">
        <v>65</v>
      </c>
      <c r="C332" s="60" t="s">
        <v>62</v>
      </c>
      <c r="D332" s="61" t="s">
        <v>110</v>
      </c>
      <c r="E332" s="61" t="s">
        <v>357</v>
      </c>
      <c r="F332" s="62" t="s">
        <v>126</v>
      </c>
      <c r="G332" s="18"/>
      <c r="H332" s="19"/>
      <c r="I332" s="19">
        <f>SUM(I333:I333)</f>
        <v>0</v>
      </c>
      <c r="J332" s="19"/>
      <c r="K332" s="19">
        <f>SUM(K333:K333)</f>
        <v>0.29253899999999999</v>
      </c>
      <c r="L332" s="19"/>
      <c r="M332" s="19">
        <f>SUM(M333:M333)</f>
        <v>0.29253899999999999</v>
      </c>
      <c r="N332" s="19"/>
      <c r="O332" s="19">
        <f>SUM(O333:O333)</f>
        <v>0</v>
      </c>
      <c r="P332" s="19"/>
      <c r="Q332" s="19">
        <f>SUM(Q333:Q333)</f>
        <v>0</v>
      </c>
      <c r="R332" s="19"/>
      <c r="S332" s="19">
        <f>SUM(S333:S333)</f>
        <v>0</v>
      </c>
      <c r="T332" s="19"/>
      <c r="U332" s="19">
        <f>SUM(U333:U333)</f>
        <v>0</v>
      </c>
      <c r="V332" s="19"/>
      <c r="W332" s="19">
        <f>SUM(W333:W333)</f>
        <v>0</v>
      </c>
      <c r="X332" s="19"/>
      <c r="Y332" s="19">
        <f>SUM(Y333:Y333)</f>
        <v>0</v>
      </c>
      <c r="Z332" s="19"/>
      <c r="AA332" s="19">
        <f>SUM(AA333:AA333)</f>
        <v>0.29253899999999999</v>
      </c>
      <c r="AB332" s="38" t="s">
        <v>62</v>
      </c>
      <c r="AC332" s="38"/>
      <c r="AD332" s="61" t="s">
        <v>62</v>
      </c>
      <c r="AE332" s="63" t="s">
        <v>62</v>
      </c>
      <c r="AF332" s="63" t="s">
        <v>201</v>
      </c>
      <c r="AG332" t="str">
        <f>A332&amp;B332&amp;C332</f>
        <v>95357SINAPI</v>
      </c>
    </row>
    <row r="333" spans="1:33" x14ac:dyDescent="0.2">
      <c r="A333" s="54" t="s">
        <v>358</v>
      </c>
      <c r="B333" s="55" t="s">
        <v>65</v>
      </c>
      <c r="C333" s="66" t="s">
        <v>53</v>
      </c>
      <c r="D333" s="56" t="s">
        <v>110</v>
      </c>
      <c r="E333" s="56" t="s">
        <v>359</v>
      </c>
      <c r="F333" s="14" t="s">
        <v>126</v>
      </c>
      <c r="G333" s="14">
        <v>1.154E-2</v>
      </c>
      <c r="H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I333" s="17">
        <f>H333*G333/1</f>
        <v>0</v>
      </c>
      <c r="J333" s="17">
        <f>T333 + N333 + L333 + X333 + R333 + P333 + V333</f>
        <v>25.35</v>
      </c>
      <c r="K333" s="17">
        <f>U333 + O333 + M333 + Y333 + S333 + Q333 + W333</f>
        <v>0.29253899999999999</v>
      </c>
      <c r="L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25.35</v>
      </c>
      <c r="M333" s="17">
        <f>L333*G333/1</f>
        <v>0.29253899999999999</v>
      </c>
      <c r="N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O333" s="17">
        <f>N333*G333/1</f>
        <v>0</v>
      </c>
      <c r="P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Q333" s="17">
        <f>P333*G333/1</f>
        <v>0</v>
      </c>
      <c r="R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S333" s="17">
        <f>R333*G333/1</f>
        <v>0</v>
      </c>
      <c r="T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U333" s="17">
        <f>T333*G333/1</f>
        <v>0</v>
      </c>
      <c r="V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W333" s="17">
        <f>V333*G333/1</f>
        <v>0</v>
      </c>
      <c r="X333" s="17">
        <f>IF(
                        C333="INSUMO",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A333&amp;B333,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A333&amp;B333,AG:AG,
                                                    0)
                                            ),
                                            "Não encontrado")
                                    )</f>
        <v>0</v>
      </c>
      <c r="Y333" s="17">
        <f>X333*G333/1</f>
        <v>0</v>
      </c>
      <c r="Z333" s="17">
        <f>IF(
                            C333="INSUMO",
                            IFERROR(
                                INDEX(
                                    Insumos!F:F,
                                    MATCH(
                                        A333&amp;B333,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A333&amp;B333,AG:AG,
                                        0)
                                ),
                                "Não encontrado")
                        )</f>
        <v>25.35</v>
      </c>
      <c r="AA333" s="17">
        <f>G333*Z333</f>
        <v>0.29253899999999999</v>
      </c>
      <c r="AB333" s="40"/>
      <c r="AC333" s="40"/>
      <c r="AD333" s="56" t="s">
        <v>62</v>
      </c>
      <c r="AE333" s="67"/>
      <c r="AF333" s="67"/>
    </row>
    <row r="334" spans="1:33" ht="38.25" x14ac:dyDescent="0.2">
      <c r="A334" s="58" t="s">
        <v>195</v>
      </c>
      <c r="B334" s="59" t="s">
        <v>65</v>
      </c>
      <c r="C334" s="60" t="s">
        <v>62</v>
      </c>
      <c r="D334" s="61" t="s">
        <v>110</v>
      </c>
      <c r="E334" s="61" t="s">
        <v>196</v>
      </c>
      <c r="F334" s="62" t="s">
        <v>178</v>
      </c>
      <c r="G334" s="18"/>
      <c r="H334" s="19"/>
      <c r="I334" s="19">
        <f>SUM(I335:I339)</f>
        <v>66.296399999999991</v>
      </c>
      <c r="J334" s="19"/>
      <c r="K334" s="19">
        <f>SUM(K335:K339)</f>
        <v>133.29848846799999</v>
      </c>
      <c r="L334" s="19"/>
      <c r="M334" s="19">
        <f>SUM(M335:M339)</f>
        <v>25.571731200000002</v>
      </c>
      <c r="N334" s="19"/>
      <c r="O334" s="19">
        <f>SUM(O335:O339)</f>
        <v>107.726757268</v>
      </c>
      <c r="P334" s="19"/>
      <c r="Q334" s="19">
        <f>SUM(Q335:Q339)</f>
        <v>0</v>
      </c>
      <c r="R334" s="19"/>
      <c r="S334" s="19">
        <f>SUM(S335:S339)</f>
        <v>0</v>
      </c>
      <c r="T334" s="19"/>
      <c r="U334" s="19">
        <f>SUM(U335:U339)</f>
        <v>0</v>
      </c>
      <c r="V334" s="19"/>
      <c r="W334" s="19">
        <f>SUM(W335:W339)</f>
        <v>0</v>
      </c>
      <c r="X334" s="19"/>
      <c r="Y334" s="19">
        <f>SUM(Y335:Y339)</f>
        <v>0</v>
      </c>
      <c r="Z334" s="19"/>
      <c r="AA334" s="19">
        <f>SUM(AA335:AA339)</f>
        <v>199.59488846799997</v>
      </c>
      <c r="AB334" s="38" t="s">
        <v>62</v>
      </c>
      <c r="AC334" s="38"/>
      <c r="AD334" s="61" t="s">
        <v>62</v>
      </c>
      <c r="AE334" s="63" t="s">
        <v>62</v>
      </c>
      <c r="AF334" s="63" t="s">
        <v>261</v>
      </c>
      <c r="AG334" t="str">
        <f>A334&amp;B334&amp;C334</f>
        <v>89032SINAPI</v>
      </c>
    </row>
    <row r="335" spans="1:33" ht="25.5" x14ac:dyDescent="0.2">
      <c r="A335" s="54" t="s">
        <v>362</v>
      </c>
      <c r="B335" s="55" t="s">
        <v>65</v>
      </c>
      <c r="C335" s="66" t="s">
        <v>45</v>
      </c>
      <c r="D335" s="56" t="s">
        <v>110</v>
      </c>
      <c r="E335" s="56" t="s">
        <v>363</v>
      </c>
      <c r="F335" s="14" t="s">
        <v>126</v>
      </c>
      <c r="G335" s="14">
        <v>1</v>
      </c>
      <c r="H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I335" s="17">
        <f>H335*G335/1</f>
        <v>0</v>
      </c>
      <c r="J335" s="17">
        <f t="shared" ref="J335:K339" si="185">T335 + N335 + L335 + X335 + R335 + P335 + V335</f>
        <v>14.699766678999998</v>
      </c>
      <c r="K335" s="17">
        <f t="shared" si="185"/>
        <v>14.699766678999998</v>
      </c>
      <c r="L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M335" s="17">
        <f>L335*G335/1</f>
        <v>0</v>
      </c>
      <c r="N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14.699766678999998</v>
      </c>
      <c r="O335" s="17">
        <f>N335*G335/1</f>
        <v>14.699766678999998</v>
      </c>
      <c r="P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Q335" s="17">
        <f>P335*G335/1</f>
        <v>0</v>
      </c>
      <c r="R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S335" s="17">
        <f>R335*G335/1</f>
        <v>0</v>
      </c>
      <c r="T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U335" s="17">
        <f>T335*G335/1</f>
        <v>0</v>
      </c>
      <c r="V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W335" s="17">
        <f>V335*G335/1</f>
        <v>0</v>
      </c>
      <c r="X335" s="17">
        <f>IF(
                        C335="INSUMO",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A335&amp;B335,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A335&amp;B335,AG:AG,
                                                    0)
                                            ),
                                            "Não encontrado")
                                    )</f>
        <v>0</v>
      </c>
      <c r="Y335" s="17">
        <f>X335*G335/1</f>
        <v>0</v>
      </c>
      <c r="Z335" s="17">
        <f>IF(
                            C335="INSUMO",
                            IFERROR(
                                INDEX(
                                    Insumos!F:F,
                                    MATCH(
                                        A335&amp;B335,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A335&amp;B335,AG:AG,
                                        0)
                                ),
                                "Não encontrado")
                        )</f>
        <v>14.699766678999998</v>
      </c>
      <c r="AA335" s="17">
        <f>G335*Z335</f>
        <v>14.699766678999998</v>
      </c>
      <c r="AB335" s="40"/>
      <c r="AC335" s="40"/>
      <c r="AD335" s="56" t="s">
        <v>62</v>
      </c>
      <c r="AE335" s="67"/>
      <c r="AF335" s="67"/>
    </row>
    <row r="336" spans="1:33" ht="25.5" x14ac:dyDescent="0.2">
      <c r="A336" s="49" t="s">
        <v>364</v>
      </c>
      <c r="B336" s="50" t="s">
        <v>65</v>
      </c>
      <c r="C336" s="64" t="s">
        <v>45</v>
      </c>
      <c r="D336" s="52" t="s">
        <v>110</v>
      </c>
      <c r="E336" s="52" t="s">
        <v>365</v>
      </c>
      <c r="F336" s="13" t="s">
        <v>126</v>
      </c>
      <c r="G336" s="13">
        <v>1</v>
      </c>
      <c r="H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I336" s="16">
        <f>H336*G336/1</f>
        <v>0</v>
      </c>
      <c r="J336" s="16">
        <f t="shared" si="185"/>
        <v>33.369543336999996</v>
      </c>
      <c r="K336" s="16">
        <f t="shared" si="185"/>
        <v>33.369543336999996</v>
      </c>
      <c r="L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M336" s="16">
        <f>L336*G336/1</f>
        <v>0</v>
      </c>
      <c r="N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33.369543336999996</v>
      </c>
      <c r="O336" s="16">
        <f>N336*G336/1</f>
        <v>33.369543336999996</v>
      </c>
      <c r="P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Q336" s="16">
        <f>P336*G336/1</f>
        <v>0</v>
      </c>
      <c r="R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S336" s="16">
        <f>R336*G336/1</f>
        <v>0</v>
      </c>
      <c r="T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U336" s="16">
        <f>T336*G336/1</f>
        <v>0</v>
      </c>
      <c r="V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W336" s="16">
        <f>V336*G336/1</f>
        <v>0</v>
      </c>
      <c r="X336" s="16">
        <f>IF(
                        C336="INSUMO",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A336&amp;B336,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A336&amp;B336,AG:AG,
                                                    0)
                                            ),
                                            "Não encontrado")
                                    )</f>
        <v>0</v>
      </c>
      <c r="Y336" s="16">
        <f>X336*G336/1</f>
        <v>0</v>
      </c>
      <c r="Z336" s="16">
        <f>IF(
                            C336="INSUMO",
                            IFERROR(
                                INDEX(
                                    Insumos!F:F,
                                    MATCH(
                                        A336&amp;B336,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A336&amp;B336,AG:AG,
                                        0)
                                ),
                                "Não encontrado")
                        )</f>
        <v>33.369543336999996</v>
      </c>
      <c r="AA336" s="16">
        <f>G336*Z336</f>
        <v>33.369543336999996</v>
      </c>
      <c r="AB336" s="39"/>
      <c r="AC336" s="39"/>
      <c r="AD336" s="52" t="s">
        <v>62</v>
      </c>
      <c r="AE336" s="65"/>
      <c r="AF336" s="65"/>
    </row>
    <row r="337" spans="1:33" ht="25.5" x14ac:dyDescent="0.2">
      <c r="A337" s="54" t="s">
        <v>366</v>
      </c>
      <c r="B337" s="55" t="s">
        <v>65</v>
      </c>
      <c r="C337" s="66" t="s">
        <v>45</v>
      </c>
      <c r="D337" s="56" t="s">
        <v>110</v>
      </c>
      <c r="E337" s="56" t="s">
        <v>367</v>
      </c>
      <c r="F337" s="14" t="s">
        <v>126</v>
      </c>
      <c r="G337" s="14">
        <v>1</v>
      </c>
      <c r="H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3.03</v>
      </c>
      <c r="I337" s="17">
        <f>H337*G337/1</f>
        <v>3.03</v>
      </c>
      <c r="J337" s="17">
        <f t="shared" si="185"/>
        <v>25.571731200000002</v>
      </c>
      <c r="K337" s="17">
        <f t="shared" si="185"/>
        <v>25.571731200000002</v>
      </c>
      <c r="L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25.571731200000002</v>
      </c>
      <c r="M337" s="17">
        <f>L337*G337/1</f>
        <v>25.571731200000002</v>
      </c>
      <c r="N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O337" s="17">
        <f>N337*G337/1</f>
        <v>0</v>
      </c>
      <c r="P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Q337" s="17">
        <f>P337*G337/1</f>
        <v>0</v>
      </c>
      <c r="R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S337" s="17">
        <f>R337*G337/1</f>
        <v>0</v>
      </c>
      <c r="T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U337" s="17">
        <f>T337*G337/1</f>
        <v>0</v>
      </c>
      <c r="V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W337" s="17">
        <f>V337*G337/1</f>
        <v>0</v>
      </c>
      <c r="X337" s="17">
        <f>IF(
                        C337="INSUMO",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A337&amp;B337,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A337&amp;B337,AG:AG,
                                                    0)
                                            ),
                                            "Não encontrado")
                                    )</f>
        <v>0</v>
      </c>
      <c r="Y337" s="17">
        <f>X337*G337/1</f>
        <v>0</v>
      </c>
      <c r="Z337" s="17">
        <f>IF(
                            C337="INSUMO",
                            IFERROR(
                                INDEX(
                                    Insumos!F:F,
                                    MATCH(
                                        A337&amp;B337,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A337&amp;B337,AG:AG,
                                        0)
                                ),
                                "Não encontrado")
                        )</f>
        <v>28.6017312</v>
      </c>
      <c r="AA337" s="17">
        <f>G337*Z337</f>
        <v>28.6017312</v>
      </c>
      <c r="AB337" s="40"/>
      <c r="AC337" s="40"/>
      <c r="AD337" s="56" t="s">
        <v>62</v>
      </c>
      <c r="AE337" s="67"/>
      <c r="AF337" s="67"/>
    </row>
    <row r="338" spans="1:33" ht="25.5" x14ac:dyDescent="0.2">
      <c r="A338" s="49" t="s">
        <v>368</v>
      </c>
      <c r="B338" s="50" t="s">
        <v>65</v>
      </c>
      <c r="C338" s="64" t="s">
        <v>45</v>
      </c>
      <c r="D338" s="52" t="s">
        <v>110</v>
      </c>
      <c r="E338" s="52" t="s">
        <v>369</v>
      </c>
      <c r="F338" s="13" t="s">
        <v>126</v>
      </c>
      <c r="G338" s="13">
        <v>1</v>
      </c>
      <c r="H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63.26639999999999</v>
      </c>
      <c r="I338" s="16">
        <f>H338*G338/1</f>
        <v>63.26639999999999</v>
      </c>
      <c r="J338" s="16">
        <f t="shared" si="185"/>
        <v>0</v>
      </c>
      <c r="K338" s="16">
        <f t="shared" si="185"/>
        <v>0</v>
      </c>
      <c r="L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M338" s="16">
        <f>L338*G338/1</f>
        <v>0</v>
      </c>
      <c r="N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O338" s="16">
        <f>N338*G338/1</f>
        <v>0</v>
      </c>
      <c r="P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Q338" s="16">
        <f>P338*G338/1</f>
        <v>0</v>
      </c>
      <c r="R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S338" s="16">
        <f>R338*G338/1</f>
        <v>0</v>
      </c>
      <c r="T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U338" s="16">
        <f>T338*G338/1</f>
        <v>0</v>
      </c>
      <c r="V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W338" s="16">
        <f>V338*G338/1</f>
        <v>0</v>
      </c>
      <c r="X338" s="16">
        <f>IF(
                        C338="INSUMO",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A338&amp;B338,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A338&amp;B338,AG:AG,
                                                    0)
                                            ),
                                            "Não encontrado")
                                    )</f>
        <v>0</v>
      </c>
      <c r="Y338" s="16">
        <f>X338*G338/1</f>
        <v>0</v>
      </c>
      <c r="Z338" s="16">
        <f>IF(
                            C338="INSUMO",
                            IFERROR(
                                INDEX(
                                    Insumos!F:F,
                                    MATCH(
                                        A338&amp;B338,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A338&amp;B338,AG:AG,
                                        0)
                                ),
                                "Não encontrado")
                        )</f>
        <v>63.26639999999999</v>
      </c>
      <c r="AA338" s="16">
        <f>G338*Z338</f>
        <v>63.26639999999999</v>
      </c>
      <c r="AB338" s="39"/>
      <c r="AC338" s="39"/>
      <c r="AD338" s="52" t="s">
        <v>62</v>
      </c>
      <c r="AE338" s="65"/>
      <c r="AF338" s="65"/>
    </row>
    <row r="339" spans="1:33" ht="25.5" x14ac:dyDescent="0.2">
      <c r="A339" s="54" t="s">
        <v>370</v>
      </c>
      <c r="B339" s="55" t="s">
        <v>65</v>
      </c>
      <c r="C339" s="66" t="s">
        <v>45</v>
      </c>
      <c r="D339" s="56" t="s">
        <v>110</v>
      </c>
      <c r="E339" s="56" t="s">
        <v>371</v>
      </c>
      <c r="F339" s="14" t="s">
        <v>126</v>
      </c>
      <c r="G339" s="14">
        <v>1</v>
      </c>
      <c r="H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I339" s="17">
        <f>H339*G339/1</f>
        <v>0</v>
      </c>
      <c r="J339" s="17">
        <f t="shared" si="185"/>
        <v>59.657447251999997</v>
      </c>
      <c r="K339" s="17">
        <f t="shared" si="185"/>
        <v>59.657447251999997</v>
      </c>
      <c r="L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M339" s="17">
        <f>L339*G339/1</f>
        <v>0</v>
      </c>
      <c r="N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59.657447251999997</v>
      </c>
      <c r="O339" s="17">
        <f>N339*G339/1</f>
        <v>59.657447251999997</v>
      </c>
      <c r="P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Q339" s="17">
        <f>P339*G339/1</f>
        <v>0</v>
      </c>
      <c r="R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S339" s="17">
        <f>R339*G339/1</f>
        <v>0</v>
      </c>
      <c r="T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U339" s="17">
        <f>T339*G339/1</f>
        <v>0</v>
      </c>
      <c r="V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W339" s="17">
        <f>V339*G339/1</f>
        <v>0</v>
      </c>
      <c r="X339" s="17">
        <f>IF(
                        C339="INSUMO",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A339&amp;B339,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A339&amp;B339,AG:AG,
                                                    0)
                                            ),
                                            "Não encontrado")
                                    )</f>
        <v>0</v>
      </c>
      <c r="Y339" s="17">
        <f>X339*G339/1</f>
        <v>0</v>
      </c>
      <c r="Z339" s="17">
        <f>IF(
                            C339="INSUMO",
                            IFERROR(
                                INDEX(
                                    Insumos!F:F,
                                    MATCH(
                                        A339&amp;B339,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A339&amp;B339,AG:AG,
                                        0)
                                ),
                                "Não encontrado")
                        )</f>
        <v>59.657447251999997</v>
      </c>
      <c r="AA339" s="17">
        <f>G339*Z339</f>
        <v>59.657447251999997</v>
      </c>
      <c r="AB339" s="40"/>
      <c r="AC339" s="40"/>
      <c r="AD339" s="56" t="s">
        <v>62</v>
      </c>
      <c r="AE339" s="67"/>
      <c r="AF339" s="67"/>
    </row>
    <row r="340" spans="1:33" ht="38.25" x14ac:dyDescent="0.2">
      <c r="A340" s="58" t="s">
        <v>197</v>
      </c>
      <c r="B340" s="59" t="s">
        <v>65</v>
      </c>
      <c r="C340" s="60" t="s">
        <v>62</v>
      </c>
      <c r="D340" s="61" t="s">
        <v>110</v>
      </c>
      <c r="E340" s="61" t="s">
        <v>198</v>
      </c>
      <c r="F340" s="62" t="s">
        <v>175</v>
      </c>
      <c r="G340" s="18"/>
      <c r="H340" s="19"/>
      <c r="I340" s="19">
        <f>SUM(I341:I343)</f>
        <v>3.03</v>
      </c>
      <c r="J340" s="19"/>
      <c r="K340" s="19">
        <f>SUM(K341:K343)</f>
        <v>73.641041215999991</v>
      </c>
      <c r="L340" s="19"/>
      <c r="M340" s="19">
        <f>SUM(M341:M343)</f>
        <v>25.571731200000002</v>
      </c>
      <c r="N340" s="19"/>
      <c r="O340" s="19">
        <f>SUM(O341:O343)</f>
        <v>48.069310015999996</v>
      </c>
      <c r="P340" s="19"/>
      <c r="Q340" s="19">
        <f>SUM(Q341:Q343)</f>
        <v>0</v>
      </c>
      <c r="R340" s="19"/>
      <c r="S340" s="19">
        <f>SUM(S341:S343)</f>
        <v>0</v>
      </c>
      <c r="T340" s="19"/>
      <c r="U340" s="19">
        <f>SUM(U341:U343)</f>
        <v>0</v>
      </c>
      <c r="V340" s="19"/>
      <c r="W340" s="19">
        <f>SUM(W341:W343)</f>
        <v>0</v>
      </c>
      <c r="X340" s="19"/>
      <c r="Y340" s="19">
        <f>SUM(Y341:Y343)</f>
        <v>0</v>
      </c>
      <c r="Z340" s="19"/>
      <c r="AA340" s="19">
        <f>SUM(AA341:AA343)</f>
        <v>76.671041215999992</v>
      </c>
      <c r="AB340" s="38" t="s">
        <v>62</v>
      </c>
      <c r="AC340" s="38"/>
      <c r="AD340" s="61" t="s">
        <v>62</v>
      </c>
      <c r="AE340" s="63" t="s">
        <v>62</v>
      </c>
      <c r="AF340" s="63" t="s">
        <v>261</v>
      </c>
      <c r="AG340" t="str">
        <f>A340&amp;B340&amp;C340</f>
        <v>89031SINAPI</v>
      </c>
    </row>
    <row r="341" spans="1:33" ht="25.5" x14ac:dyDescent="0.2">
      <c r="A341" s="54" t="s">
        <v>362</v>
      </c>
      <c r="B341" s="55" t="s">
        <v>65</v>
      </c>
      <c r="C341" s="66" t="s">
        <v>45</v>
      </c>
      <c r="D341" s="56" t="s">
        <v>110</v>
      </c>
      <c r="E341" s="56" t="s">
        <v>363</v>
      </c>
      <c r="F341" s="14" t="s">
        <v>126</v>
      </c>
      <c r="G341" s="14">
        <v>1</v>
      </c>
      <c r="H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I341" s="17">
        <f>H341*G341/1</f>
        <v>0</v>
      </c>
      <c r="J341" s="17">
        <f t="shared" ref="J341:K343" si="186">T341 + N341 + L341 + X341 + R341 + P341 + V341</f>
        <v>14.699766678999998</v>
      </c>
      <c r="K341" s="17">
        <f t="shared" si="186"/>
        <v>14.699766678999998</v>
      </c>
      <c r="L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M341" s="17">
        <f>L341*G341/1</f>
        <v>0</v>
      </c>
      <c r="N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14.699766678999998</v>
      </c>
      <c r="O341" s="17">
        <f>N341*G341/1</f>
        <v>14.699766678999998</v>
      </c>
      <c r="P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Q341" s="17">
        <f>P341*G341/1</f>
        <v>0</v>
      </c>
      <c r="R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S341" s="17">
        <f>R341*G341/1</f>
        <v>0</v>
      </c>
      <c r="T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U341" s="17">
        <f>T341*G341/1</f>
        <v>0</v>
      </c>
      <c r="V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W341" s="17">
        <f>V341*G341/1</f>
        <v>0</v>
      </c>
      <c r="X341" s="17">
        <f>IF(
                        C341="INSUMO",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A341&amp;B341,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A341&amp;B341,AG:AG,
                                                    0)
                                            ),
                                            "Não encontrado")
                                    )</f>
        <v>0</v>
      </c>
      <c r="Y341" s="17">
        <f>X341*G341/1</f>
        <v>0</v>
      </c>
      <c r="Z341" s="17">
        <f>IF(
                            C341="INSUMO",
                            IFERROR(
                                INDEX(
                                    Insumos!F:F,
                                    MATCH(
                                        A341&amp;B341,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A341&amp;B341,AG:AG,
                                        0)
                                ),
                                "Não encontrado")
                        )</f>
        <v>14.699766678999998</v>
      </c>
      <c r="AA341" s="17">
        <f>G341*Z341</f>
        <v>14.699766678999998</v>
      </c>
      <c r="AB341" s="40"/>
      <c r="AC341" s="40"/>
      <c r="AD341" s="56" t="s">
        <v>62</v>
      </c>
      <c r="AE341" s="67"/>
      <c r="AF341" s="67"/>
    </row>
    <row r="342" spans="1:33" ht="25.5" x14ac:dyDescent="0.2">
      <c r="A342" s="49" t="s">
        <v>364</v>
      </c>
      <c r="B342" s="50" t="s">
        <v>65</v>
      </c>
      <c r="C342" s="64" t="s">
        <v>45</v>
      </c>
      <c r="D342" s="52" t="s">
        <v>110</v>
      </c>
      <c r="E342" s="52" t="s">
        <v>365</v>
      </c>
      <c r="F342" s="13" t="s">
        <v>126</v>
      </c>
      <c r="G342" s="13">
        <v>1</v>
      </c>
      <c r="H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I342" s="16">
        <f>H342*G342/1</f>
        <v>0</v>
      </c>
      <c r="J342" s="16">
        <f t="shared" si="186"/>
        <v>33.369543336999996</v>
      </c>
      <c r="K342" s="16">
        <f t="shared" si="186"/>
        <v>33.369543336999996</v>
      </c>
      <c r="L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M342" s="16">
        <f>L342*G342/1</f>
        <v>0</v>
      </c>
      <c r="N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33.369543336999996</v>
      </c>
      <c r="O342" s="16">
        <f>N342*G342/1</f>
        <v>33.369543336999996</v>
      </c>
      <c r="P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Q342" s="16">
        <f>P342*G342/1</f>
        <v>0</v>
      </c>
      <c r="R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S342" s="16">
        <f>R342*G342/1</f>
        <v>0</v>
      </c>
      <c r="T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U342" s="16">
        <f>T342*G342/1</f>
        <v>0</v>
      </c>
      <c r="V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W342" s="16">
        <f>V342*G342/1</f>
        <v>0</v>
      </c>
      <c r="X342" s="16">
        <f>IF(
                        C342="INSUMO",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A342&amp;B342,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A342&amp;B342,AG:AG,
                                                    0)
                                            ),
                                            "Não encontrado")
                                    )</f>
        <v>0</v>
      </c>
      <c r="Y342" s="16">
        <f>X342*G342/1</f>
        <v>0</v>
      </c>
      <c r="Z342" s="16">
        <f>IF(
                            C342="INSUMO",
                            IFERROR(
                                INDEX(
                                    Insumos!F:F,
                                    MATCH(
                                        A342&amp;B342,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A342&amp;B342,AG:AG,
                                        0)
                                ),
                                "Não encontrado")
                        )</f>
        <v>33.369543336999996</v>
      </c>
      <c r="AA342" s="16">
        <f>G342*Z342</f>
        <v>33.369543336999996</v>
      </c>
      <c r="AB342" s="39"/>
      <c r="AC342" s="39"/>
      <c r="AD342" s="52" t="s">
        <v>62</v>
      </c>
      <c r="AE342" s="65"/>
      <c r="AF342" s="65"/>
    </row>
    <row r="343" spans="1:33" ht="25.5" x14ac:dyDescent="0.2">
      <c r="A343" s="54" t="s">
        <v>366</v>
      </c>
      <c r="B343" s="55" t="s">
        <v>65</v>
      </c>
      <c r="C343" s="66" t="s">
        <v>45</v>
      </c>
      <c r="D343" s="56" t="s">
        <v>110</v>
      </c>
      <c r="E343" s="56" t="s">
        <v>367</v>
      </c>
      <c r="F343" s="14" t="s">
        <v>126</v>
      </c>
      <c r="G343" s="14">
        <v>1</v>
      </c>
      <c r="H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3.03</v>
      </c>
      <c r="I343" s="17">
        <f>H343*G343/1</f>
        <v>3.03</v>
      </c>
      <c r="J343" s="17">
        <f t="shared" si="186"/>
        <v>25.571731200000002</v>
      </c>
      <c r="K343" s="17">
        <f t="shared" si="186"/>
        <v>25.571731200000002</v>
      </c>
      <c r="L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25.571731200000002</v>
      </c>
      <c r="M343" s="17">
        <f>L343*G343/1</f>
        <v>25.571731200000002</v>
      </c>
      <c r="N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O343" s="17">
        <f>N343*G343/1</f>
        <v>0</v>
      </c>
      <c r="P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Q343" s="17">
        <f>P343*G343/1</f>
        <v>0</v>
      </c>
      <c r="R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S343" s="17">
        <f>R343*G343/1</f>
        <v>0</v>
      </c>
      <c r="T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U343" s="17">
        <f>T343*G343/1</f>
        <v>0</v>
      </c>
      <c r="V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W343" s="17">
        <f>V343*G343/1</f>
        <v>0</v>
      </c>
      <c r="X343" s="17">
        <f>IF(
                        C343="INSUMO",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A343&amp;B343,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A343&amp;B343,AG:AG,
                                                    0)
                                            ),
                                            "Não encontrado")
                                    )</f>
        <v>0</v>
      </c>
      <c r="Y343" s="17">
        <f>X343*G343/1</f>
        <v>0</v>
      </c>
      <c r="Z343" s="17">
        <f>IF(
                            C343="INSUMO",
                            IFERROR(
                                INDEX(
                                    Insumos!F:F,
                                    MATCH(
                                        A343&amp;B343,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A343&amp;B343,AG:AG,
                                        0)
                                ),
                                "Não encontrado")
                        )</f>
        <v>28.6017312</v>
      </c>
      <c r="AA343" s="17">
        <f>G343*Z343</f>
        <v>28.6017312</v>
      </c>
      <c r="AB343" s="40"/>
      <c r="AC343" s="40"/>
      <c r="AD343" s="56" t="s">
        <v>62</v>
      </c>
      <c r="AE343" s="67"/>
      <c r="AF343" s="67"/>
    </row>
    <row r="344" spans="1:33" ht="25.5" x14ac:dyDescent="0.2">
      <c r="A344" s="58" t="s">
        <v>199</v>
      </c>
      <c r="B344" s="59" t="s">
        <v>65</v>
      </c>
      <c r="C344" s="60" t="s">
        <v>62</v>
      </c>
      <c r="D344" s="61" t="s">
        <v>110</v>
      </c>
      <c r="E344" s="61" t="s">
        <v>200</v>
      </c>
      <c r="F344" s="62" t="s">
        <v>126</v>
      </c>
      <c r="G344" s="18"/>
      <c r="H344" s="19"/>
      <c r="I344" s="19">
        <f>SUM(I345:I352)</f>
        <v>4.22</v>
      </c>
      <c r="J344" s="19"/>
      <c r="K344" s="19">
        <f>SUM(K345:K352)</f>
        <v>19.408287899999998</v>
      </c>
      <c r="L344" s="19"/>
      <c r="M344" s="19">
        <f>SUM(M345:M352)</f>
        <v>19.408287899999998</v>
      </c>
      <c r="N344" s="19"/>
      <c r="O344" s="19">
        <f>SUM(O345:O352)</f>
        <v>0</v>
      </c>
      <c r="P344" s="19"/>
      <c r="Q344" s="19">
        <f>SUM(Q345:Q352)</f>
        <v>0</v>
      </c>
      <c r="R344" s="19"/>
      <c r="S344" s="19">
        <f>SUM(S345:S352)</f>
        <v>0</v>
      </c>
      <c r="T344" s="19"/>
      <c r="U344" s="19">
        <f>SUM(U345:U352)</f>
        <v>0</v>
      </c>
      <c r="V344" s="19"/>
      <c r="W344" s="19">
        <f>SUM(W345:W352)</f>
        <v>0</v>
      </c>
      <c r="X344" s="19"/>
      <c r="Y344" s="19">
        <f>SUM(Y345:Y352)</f>
        <v>0</v>
      </c>
      <c r="Z344" s="19"/>
      <c r="AA344" s="19">
        <f>SUM(AA345:AA352)</f>
        <v>23.628287899999997</v>
      </c>
      <c r="AB344" s="38" t="s">
        <v>62</v>
      </c>
      <c r="AC344" s="38"/>
      <c r="AD344" s="61" t="s">
        <v>62</v>
      </c>
      <c r="AE344" s="63" t="s">
        <v>62</v>
      </c>
      <c r="AF344" s="63" t="s">
        <v>201</v>
      </c>
      <c r="AG344" t="str">
        <f>A344&amp;B344&amp;C344</f>
        <v>88441SINAPI</v>
      </c>
    </row>
    <row r="345" spans="1:33" ht="25.5" x14ac:dyDescent="0.2">
      <c r="A345" s="54" t="s">
        <v>372</v>
      </c>
      <c r="B345" s="55" t="s">
        <v>65</v>
      </c>
      <c r="C345" s="66" t="s">
        <v>45</v>
      </c>
      <c r="D345" s="56" t="s">
        <v>110</v>
      </c>
      <c r="E345" s="56" t="s">
        <v>373</v>
      </c>
      <c r="F345" s="14" t="s">
        <v>126</v>
      </c>
      <c r="G345" s="14">
        <v>1</v>
      </c>
      <c r="H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I345" s="17">
        <f t="shared" ref="I345:I352" si="187">H345*G345/1</f>
        <v>0</v>
      </c>
      <c r="J345" s="17">
        <f t="shared" ref="J345:K352" si="188">T345 + N345 + L345 + X345 + R345 + P345 + V345</f>
        <v>9.8287899999999997E-2</v>
      </c>
      <c r="K345" s="17">
        <f t="shared" si="188"/>
        <v>9.8287899999999997E-2</v>
      </c>
      <c r="L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9.8287899999999997E-2</v>
      </c>
      <c r="M345" s="17">
        <f t="shared" ref="M345:M352" si="189">L345*G345/1</f>
        <v>9.8287899999999997E-2</v>
      </c>
      <c r="N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O345" s="17">
        <f t="shared" ref="O345:O352" si="190">N345*G345/1</f>
        <v>0</v>
      </c>
      <c r="P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Q345" s="17">
        <f t="shared" ref="Q345:Q352" si="191">P345*G345/1</f>
        <v>0</v>
      </c>
      <c r="R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S345" s="17">
        <f t="shared" ref="S345:S352" si="192">R345*G345/1</f>
        <v>0</v>
      </c>
      <c r="T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U345" s="17">
        <f t="shared" ref="U345:U352" si="193">T345*G345/1</f>
        <v>0</v>
      </c>
      <c r="V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W345" s="17">
        <f t="shared" ref="W345:W352" si="194">V345*G345/1</f>
        <v>0</v>
      </c>
      <c r="X345" s="17">
        <f>IF(
                        C345="INSUMO",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A345&amp;B345,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A345&amp;B345,AG:AG,
                                                    0)
                                            ),
                                            "Não encontrado")
                                    )</f>
        <v>0</v>
      </c>
      <c r="Y345" s="17">
        <f t="shared" ref="Y345:Y352" si="195">X345*G345/1</f>
        <v>0</v>
      </c>
      <c r="Z345" s="17">
        <f>IF(
                            C345="INSUMO",
                            IFERROR(
                                INDEX(
                                    Insumos!F:F,
                                    MATCH(
                                        A345&amp;B345,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A345&amp;B345,AG:AG,
                                        0)
                                ),
                                "Não encontrado")
                        )</f>
        <v>9.8287899999999997E-2</v>
      </c>
      <c r="AA345" s="17">
        <f t="shared" ref="AA345:AA352" si="196">G345*Z345</f>
        <v>9.8287899999999997E-2</v>
      </c>
      <c r="AB345" s="40"/>
      <c r="AC345" s="40"/>
      <c r="AD345" s="56" t="s">
        <v>62</v>
      </c>
      <c r="AE345" s="67"/>
      <c r="AF345" s="67"/>
    </row>
    <row r="346" spans="1:33" x14ac:dyDescent="0.2">
      <c r="A346" s="49" t="s">
        <v>374</v>
      </c>
      <c r="B346" s="50" t="s">
        <v>65</v>
      </c>
      <c r="C346" s="64" t="s">
        <v>53</v>
      </c>
      <c r="D346" s="52" t="s">
        <v>110</v>
      </c>
      <c r="E346" s="52" t="s">
        <v>375</v>
      </c>
      <c r="F346" s="13" t="s">
        <v>126</v>
      </c>
      <c r="G346" s="13">
        <v>1</v>
      </c>
      <c r="H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I346" s="16">
        <f t="shared" si="187"/>
        <v>0</v>
      </c>
      <c r="J346" s="16">
        <f t="shared" si="188"/>
        <v>19.309999999999999</v>
      </c>
      <c r="K346" s="16">
        <f t="shared" si="188"/>
        <v>19.309999999999999</v>
      </c>
      <c r="L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19.309999999999999</v>
      </c>
      <c r="M346" s="16">
        <f t="shared" si="189"/>
        <v>19.309999999999999</v>
      </c>
      <c r="N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O346" s="16">
        <f t="shared" si="190"/>
        <v>0</v>
      </c>
      <c r="P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Q346" s="16">
        <f t="shared" si="191"/>
        <v>0</v>
      </c>
      <c r="R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S346" s="16">
        <f t="shared" si="192"/>
        <v>0</v>
      </c>
      <c r="T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U346" s="16">
        <f t="shared" si="193"/>
        <v>0</v>
      </c>
      <c r="V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W346" s="16">
        <f t="shared" si="194"/>
        <v>0</v>
      </c>
      <c r="X346" s="16">
        <f>IF(
                        C346="INSUMO",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A346&amp;B346,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A346&amp;B346,AG:AG,
                                                    0)
                                            ),
                                            "Não encontrado")
                                    )</f>
        <v>0</v>
      </c>
      <c r="Y346" s="16">
        <f t="shared" si="195"/>
        <v>0</v>
      </c>
      <c r="Z346" s="16">
        <f>IF(
                            C346="INSUMO",
                            IFERROR(
                                INDEX(
                                    Insumos!F:F,
                                    MATCH(
                                        A346&amp;B346,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A346&amp;B346,AG:AG,
                                        0)
                                ),
                                "Não encontrado")
                        )</f>
        <v>19.309999999999999</v>
      </c>
      <c r="AA346" s="16">
        <f t="shared" si="196"/>
        <v>19.309999999999999</v>
      </c>
      <c r="AB346" s="39"/>
      <c r="AC346" s="39"/>
      <c r="AD346" s="52" t="s">
        <v>62</v>
      </c>
      <c r="AE346" s="65"/>
      <c r="AF346" s="65"/>
    </row>
    <row r="347" spans="1:33" ht="25.5" x14ac:dyDescent="0.2">
      <c r="A347" s="54" t="s">
        <v>241</v>
      </c>
      <c r="B347" s="55" t="s">
        <v>65</v>
      </c>
      <c r="C347" s="66" t="s">
        <v>53</v>
      </c>
      <c r="D347" s="56" t="s">
        <v>110</v>
      </c>
      <c r="E347" s="56" t="s">
        <v>242</v>
      </c>
      <c r="F347" s="14" t="s">
        <v>126</v>
      </c>
      <c r="G347" s="14">
        <v>1</v>
      </c>
      <c r="H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1.31</v>
      </c>
      <c r="I347" s="17">
        <f t="shared" si="187"/>
        <v>1.31</v>
      </c>
      <c r="J347" s="17">
        <f t="shared" si="188"/>
        <v>0</v>
      </c>
      <c r="K347" s="17">
        <f t="shared" si="188"/>
        <v>0</v>
      </c>
      <c r="L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M347" s="17">
        <f t="shared" si="189"/>
        <v>0</v>
      </c>
      <c r="N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O347" s="17">
        <f t="shared" si="190"/>
        <v>0</v>
      </c>
      <c r="P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Q347" s="17">
        <f t="shared" si="191"/>
        <v>0</v>
      </c>
      <c r="R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S347" s="17">
        <f t="shared" si="192"/>
        <v>0</v>
      </c>
      <c r="T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U347" s="17">
        <f t="shared" si="193"/>
        <v>0</v>
      </c>
      <c r="V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W347" s="17">
        <f t="shared" si="194"/>
        <v>0</v>
      </c>
      <c r="X347" s="17">
        <f>IF(
                        C347="INSUMO",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A347&amp;B347,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A347&amp;B347,AG:AG,
                                                    0)
                                            ),
                                            "Não encontrado")
                                    )</f>
        <v>0</v>
      </c>
      <c r="Y347" s="17">
        <f t="shared" si="195"/>
        <v>0</v>
      </c>
      <c r="Z347" s="17">
        <f>IF(
                            C347="INSUMO",
                            IFERROR(
                                INDEX(
                                    Insumos!F:F,
                                    MATCH(
                                        A347&amp;B347,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A347&amp;B347,AG:AG,
                                        0)
                                ),
                                "Não encontrado")
                        )</f>
        <v>1.31</v>
      </c>
      <c r="AA347" s="17">
        <f t="shared" si="196"/>
        <v>1.31</v>
      </c>
      <c r="AB347" s="40"/>
      <c r="AC347" s="40"/>
      <c r="AD347" s="56" t="s">
        <v>62</v>
      </c>
      <c r="AE347" s="67"/>
      <c r="AF347" s="67"/>
    </row>
    <row r="348" spans="1:33" ht="25.5" x14ac:dyDescent="0.2">
      <c r="A348" s="49" t="s">
        <v>243</v>
      </c>
      <c r="B348" s="50" t="s">
        <v>65</v>
      </c>
      <c r="C348" s="64" t="s">
        <v>53</v>
      </c>
      <c r="D348" s="52" t="s">
        <v>110</v>
      </c>
      <c r="E348" s="52" t="s">
        <v>244</v>
      </c>
      <c r="F348" s="13" t="s">
        <v>126</v>
      </c>
      <c r="G348" s="13">
        <v>1</v>
      </c>
      <c r="H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0.78</v>
      </c>
      <c r="I348" s="16">
        <f t="shared" si="187"/>
        <v>0.78</v>
      </c>
      <c r="J348" s="16">
        <f t="shared" si="188"/>
        <v>0</v>
      </c>
      <c r="K348" s="16">
        <f t="shared" si="188"/>
        <v>0</v>
      </c>
      <c r="L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M348" s="16">
        <f t="shared" si="189"/>
        <v>0</v>
      </c>
      <c r="N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O348" s="16">
        <f t="shared" si="190"/>
        <v>0</v>
      </c>
      <c r="P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Q348" s="16">
        <f t="shared" si="191"/>
        <v>0</v>
      </c>
      <c r="R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S348" s="16">
        <f t="shared" si="192"/>
        <v>0</v>
      </c>
      <c r="T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U348" s="16">
        <f t="shared" si="193"/>
        <v>0</v>
      </c>
      <c r="V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W348" s="16">
        <f t="shared" si="194"/>
        <v>0</v>
      </c>
      <c r="X348" s="16">
        <f>IF(
                        C348="INSUMO",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A348&amp;B348,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A348&amp;B348,AG:AG,
                                                    0)
                                            ),
                                            "Não encontrado")
                                    )</f>
        <v>0</v>
      </c>
      <c r="Y348" s="16">
        <f t="shared" si="195"/>
        <v>0</v>
      </c>
      <c r="Z348" s="16">
        <f>IF(
                            C348="INSUMO",
                            IFERROR(
                                INDEX(
                                    Insumos!F:F,
                                    MATCH(
                                        A348&amp;B348,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A348&amp;B348,AG:AG,
                                        0)
                                ),
                                "Não encontrado")
                        )</f>
        <v>0.78</v>
      </c>
      <c r="AA348" s="16">
        <f t="shared" si="196"/>
        <v>0.78</v>
      </c>
      <c r="AB348" s="39"/>
      <c r="AC348" s="39"/>
      <c r="AD348" s="52" t="s">
        <v>62</v>
      </c>
      <c r="AE348" s="65"/>
      <c r="AF348" s="65"/>
    </row>
    <row r="349" spans="1:33" x14ac:dyDescent="0.2">
      <c r="A349" s="54" t="s">
        <v>163</v>
      </c>
      <c r="B349" s="55" t="s">
        <v>65</v>
      </c>
      <c r="C349" s="66" t="s">
        <v>53</v>
      </c>
      <c r="D349" s="56" t="s">
        <v>110</v>
      </c>
      <c r="E349" s="56" t="s">
        <v>164</v>
      </c>
      <c r="F349" s="14" t="s">
        <v>126</v>
      </c>
      <c r="G349" s="14">
        <v>1</v>
      </c>
      <c r="H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0.08</v>
      </c>
      <c r="I349" s="17">
        <f t="shared" si="187"/>
        <v>0.08</v>
      </c>
      <c r="J349" s="17">
        <f t="shared" si="188"/>
        <v>0</v>
      </c>
      <c r="K349" s="17">
        <f t="shared" si="188"/>
        <v>0</v>
      </c>
      <c r="L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M349" s="17">
        <f t="shared" si="189"/>
        <v>0</v>
      </c>
      <c r="N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O349" s="17">
        <f t="shared" si="190"/>
        <v>0</v>
      </c>
      <c r="P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Q349" s="17">
        <f t="shared" si="191"/>
        <v>0</v>
      </c>
      <c r="R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S349" s="17">
        <f t="shared" si="192"/>
        <v>0</v>
      </c>
      <c r="T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U349" s="17">
        <f t="shared" si="193"/>
        <v>0</v>
      </c>
      <c r="V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W349" s="17">
        <f t="shared" si="194"/>
        <v>0</v>
      </c>
      <c r="X349" s="17">
        <f>IF(
                        C349="INSUMO",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A349&amp;B349,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A349&amp;B349,AG:AG,
                                                    0)
                                            ),
                                            "Não encontrado")
                                    )</f>
        <v>0</v>
      </c>
      <c r="Y349" s="17">
        <f t="shared" si="195"/>
        <v>0</v>
      </c>
      <c r="Z349" s="17">
        <f>IF(
                            C349="INSUMO",
                            IFERROR(
                                INDEX(
                                    Insumos!F:F,
                                    MATCH(
                                        A349&amp;B349,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A349&amp;B349,AG:AG,
                                        0)
                                ),
                                "Não encontrado")
                        )</f>
        <v>0.08</v>
      </c>
      <c r="AA349" s="17">
        <f t="shared" si="196"/>
        <v>0.08</v>
      </c>
      <c r="AB349" s="40"/>
      <c r="AC349" s="40"/>
      <c r="AD349" s="56" t="s">
        <v>62</v>
      </c>
      <c r="AE349" s="67"/>
      <c r="AF349" s="67"/>
    </row>
    <row r="350" spans="1:33" x14ac:dyDescent="0.2">
      <c r="A350" s="49" t="s">
        <v>159</v>
      </c>
      <c r="B350" s="50" t="s">
        <v>65</v>
      </c>
      <c r="C350" s="64" t="s">
        <v>53</v>
      </c>
      <c r="D350" s="52" t="s">
        <v>110</v>
      </c>
      <c r="E350" s="52" t="s">
        <v>160</v>
      </c>
      <c r="F350" s="13" t="s">
        <v>126</v>
      </c>
      <c r="G350" s="13">
        <v>1</v>
      </c>
      <c r="H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1.43</v>
      </c>
      <c r="I350" s="16">
        <f t="shared" si="187"/>
        <v>1.43</v>
      </c>
      <c r="J350" s="16">
        <f t="shared" si="188"/>
        <v>0</v>
      </c>
      <c r="K350" s="16">
        <f t="shared" si="188"/>
        <v>0</v>
      </c>
      <c r="L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M350" s="16">
        <f t="shared" si="189"/>
        <v>0</v>
      </c>
      <c r="N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O350" s="16">
        <f t="shared" si="190"/>
        <v>0</v>
      </c>
      <c r="P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Q350" s="16">
        <f t="shared" si="191"/>
        <v>0</v>
      </c>
      <c r="R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S350" s="16">
        <f t="shared" si="192"/>
        <v>0</v>
      </c>
      <c r="T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U350" s="16">
        <f t="shared" si="193"/>
        <v>0</v>
      </c>
      <c r="V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W350" s="16">
        <f t="shared" si="194"/>
        <v>0</v>
      </c>
      <c r="X350" s="16">
        <f>IF(
                        C350="INSUMO",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A350&amp;B350,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A350&amp;B350,AG:AG,
                                                    0)
                                            ),
                                            "Não encontrado")
                                    )</f>
        <v>0</v>
      </c>
      <c r="Y350" s="16">
        <f t="shared" si="195"/>
        <v>0</v>
      </c>
      <c r="Z350" s="16">
        <f>IF(
                            C350="INSUMO",
                            IFERROR(
                                INDEX(
                                    Insumos!F:F,
                                    MATCH(
                                        A350&amp;B350,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A350&amp;B350,AG:AG,
                                        0)
                                ),
                                "Não encontrado")
                        )</f>
        <v>1.43</v>
      </c>
      <c r="AA350" s="16">
        <f t="shared" si="196"/>
        <v>1.43</v>
      </c>
      <c r="AB350" s="39"/>
      <c r="AC350" s="39"/>
      <c r="AD350" s="52" t="s">
        <v>62</v>
      </c>
      <c r="AE350" s="65"/>
      <c r="AF350" s="65"/>
    </row>
    <row r="351" spans="1:33" ht="25.5" x14ac:dyDescent="0.2">
      <c r="A351" s="54" t="s">
        <v>165</v>
      </c>
      <c r="B351" s="55" t="s">
        <v>65</v>
      </c>
      <c r="C351" s="66" t="s">
        <v>53</v>
      </c>
      <c r="D351" s="56" t="s">
        <v>110</v>
      </c>
      <c r="E351" s="56" t="s">
        <v>166</v>
      </c>
      <c r="F351" s="14" t="s">
        <v>126</v>
      </c>
      <c r="G351" s="14">
        <v>1</v>
      </c>
      <c r="H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0.61</v>
      </c>
      <c r="I351" s="17">
        <f t="shared" si="187"/>
        <v>0.61</v>
      </c>
      <c r="J351" s="17">
        <f t="shared" si="188"/>
        <v>0</v>
      </c>
      <c r="K351" s="17">
        <f t="shared" si="188"/>
        <v>0</v>
      </c>
      <c r="L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M351" s="17">
        <f t="shared" si="189"/>
        <v>0</v>
      </c>
      <c r="N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O351" s="17">
        <f t="shared" si="190"/>
        <v>0</v>
      </c>
      <c r="P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Q351" s="17">
        <f t="shared" si="191"/>
        <v>0</v>
      </c>
      <c r="R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S351" s="17">
        <f t="shared" si="192"/>
        <v>0</v>
      </c>
      <c r="T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U351" s="17">
        <f t="shared" si="193"/>
        <v>0</v>
      </c>
      <c r="V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W351" s="17">
        <f t="shared" si="194"/>
        <v>0</v>
      </c>
      <c r="X351" s="17">
        <f>IF(
                        C351="INSUMO",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A351&amp;B351,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A351&amp;B351,AG:AG,
                                                    0)
                                            ),
                                            "Não encontrado")
                                    )</f>
        <v>0</v>
      </c>
      <c r="Y351" s="17">
        <f t="shared" si="195"/>
        <v>0</v>
      </c>
      <c r="Z351" s="17">
        <f>IF(
                            C351="INSUMO",
                            IFERROR(
                                INDEX(
                                    Insumos!F:F,
                                    MATCH(
                                        A351&amp;B351,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A351&amp;B351,AG:AG,
                                        0)
                                ),
                                "Não encontrado")
                        )</f>
        <v>0.61</v>
      </c>
      <c r="AA351" s="17">
        <f t="shared" si="196"/>
        <v>0.61</v>
      </c>
      <c r="AB351" s="40"/>
      <c r="AC351" s="40"/>
      <c r="AD351" s="56" t="s">
        <v>62</v>
      </c>
      <c r="AE351" s="67"/>
      <c r="AF351" s="67"/>
    </row>
    <row r="352" spans="1:33" ht="25.5" x14ac:dyDescent="0.2">
      <c r="A352" s="49" t="s">
        <v>167</v>
      </c>
      <c r="B352" s="50" t="s">
        <v>65</v>
      </c>
      <c r="C352" s="64" t="s">
        <v>53</v>
      </c>
      <c r="D352" s="52" t="s">
        <v>110</v>
      </c>
      <c r="E352" s="52" t="s">
        <v>168</v>
      </c>
      <c r="F352" s="13" t="s">
        <v>126</v>
      </c>
      <c r="G352" s="13">
        <v>1</v>
      </c>
      <c r="H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0.01</v>
      </c>
      <c r="I352" s="16">
        <f t="shared" si="187"/>
        <v>0.01</v>
      </c>
      <c r="J352" s="16">
        <f t="shared" si="188"/>
        <v>0</v>
      </c>
      <c r="K352" s="16">
        <f t="shared" si="188"/>
        <v>0</v>
      </c>
      <c r="L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M352" s="16">
        <f t="shared" si="189"/>
        <v>0</v>
      </c>
      <c r="N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O352" s="16">
        <f t="shared" si="190"/>
        <v>0</v>
      </c>
      <c r="P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Q352" s="16">
        <f t="shared" si="191"/>
        <v>0</v>
      </c>
      <c r="R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S352" s="16">
        <f t="shared" si="192"/>
        <v>0</v>
      </c>
      <c r="T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U352" s="16">
        <f t="shared" si="193"/>
        <v>0</v>
      </c>
      <c r="V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W352" s="16">
        <f t="shared" si="194"/>
        <v>0</v>
      </c>
      <c r="X352" s="16">
        <f>IF(
                        C352="INSUMO",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A352&amp;B352,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A352&amp;B352,AG:AG,
                                                    0)
                                            ),
                                            "Não encontrado")
                                    )</f>
        <v>0</v>
      </c>
      <c r="Y352" s="16">
        <f t="shared" si="195"/>
        <v>0</v>
      </c>
      <c r="Z352" s="16">
        <f>IF(
                            C352="INSUMO",
                            IFERROR(
                                INDEX(
                                    Insumos!F:F,
                                    MATCH(
                                        A352&amp;B352,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A352&amp;B352,AG:AG,
                                        0)
                                ),
                                "Não encontrado")
                        )</f>
        <v>0.01</v>
      </c>
      <c r="AA352" s="16">
        <f t="shared" si="196"/>
        <v>0.01</v>
      </c>
      <c r="AB352" s="39"/>
      <c r="AC352" s="39"/>
      <c r="AD352" s="52" t="s">
        <v>62</v>
      </c>
      <c r="AE352" s="65"/>
      <c r="AF352" s="65"/>
    </row>
    <row r="353" spans="1:33" ht="63.75" x14ac:dyDescent="0.2">
      <c r="A353" s="58" t="s">
        <v>362</v>
      </c>
      <c r="B353" s="59" t="s">
        <v>65</v>
      </c>
      <c r="C353" s="60" t="s">
        <v>62</v>
      </c>
      <c r="D353" s="61" t="s">
        <v>110</v>
      </c>
      <c r="E353" s="61" t="s">
        <v>363</v>
      </c>
      <c r="F353" s="62" t="s">
        <v>126</v>
      </c>
      <c r="G353" s="18"/>
      <c r="H353" s="19"/>
      <c r="I353" s="19">
        <f>SUM(I354:I354)</f>
        <v>0</v>
      </c>
      <c r="J353" s="19"/>
      <c r="K353" s="19">
        <f>SUM(K354:K354)</f>
        <v>14.699766678999998</v>
      </c>
      <c r="L353" s="19"/>
      <c r="M353" s="19">
        <f>SUM(M354:M354)</f>
        <v>0</v>
      </c>
      <c r="N353" s="19"/>
      <c r="O353" s="19">
        <f>SUM(O354:O354)</f>
        <v>14.699766678999998</v>
      </c>
      <c r="P353" s="19"/>
      <c r="Q353" s="19">
        <f>SUM(Q354:Q354)</f>
        <v>0</v>
      </c>
      <c r="R353" s="19"/>
      <c r="S353" s="19">
        <f>SUM(S354:S354)</f>
        <v>0</v>
      </c>
      <c r="T353" s="19"/>
      <c r="U353" s="19">
        <f>SUM(U354:U354)</f>
        <v>0</v>
      </c>
      <c r="V353" s="19"/>
      <c r="W353" s="19">
        <f>SUM(W354:W354)</f>
        <v>0</v>
      </c>
      <c r="X353" s="19"/>
      <c r="Y353" s="19">
        <f>SUM(Y354:Y354)</f>
        <v>0</v>
      </c>
      <c r="Z353" s="19"/>
      <c r="AA353" s="19">
        <f>SUM(AA354:AA354)</f>
        <v>14.699766678999998</v>
      </c>
      <c r="AB353" s="38" t="s">
        <v>62</v>
      </c>
      <c r="AC353" s="38"/>
      <c r="AD353" s="61" t="s">
        <v>62</v>
      </c>
      <c r="AE353" s="63" t="s">
        <v>62</v>
      </c>
      <c r="AF353" s="63" t="s">
        <v>290</v>
      </c>
      <c r="AG353" t="str">
        <f>A353&amp;B353&amp;C353</f>
        <v>89030SINAPI</v>
      </c>
    </row>
    <row r="354" spans="1:33" ht="25.5" x14ac:dyDescent="0.2">
      <c r="A354" s="54" t="s">
        <v>376</v>
      </c>
      <c r="B354" s="55" t="s">
        <v>65</v>
      </c>
      <c r="C354" s="66" t="s">
        <v>53</v>
      </c>
      <c r="D354" s="56" t="s">
        <v>110</v>
      </c>
      <c r="E354" s="56" t="s">
        <v>377</v>
      </c>
      <c r="F354" s="14" t="s">
        <v>56</v>
      </c>
      <c r="G354" s="14">
        <v>1.3699999999999999E-5</v>
      </c>
      <c r="H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I354" s="17">
        <f>H354*G354/1</f>
        <v>0</v>
      </c>
      <c r="J354" s="17">
        <f>T354 + N354 + L354 + X354 + R354 + P354 + V354</f>
        <v>1072975.67</v>
      </c>
      <c r="K354" s="17">
        <f>U354 + O354 + M354 + Y354 + S354 + Q354 + W354</f>
        <v>14.699766678999998</v>
      </c>
      <c r="L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M354" s="17">
        <f>L354*G354/1</f>
        <v>0</v>
      </c>
      <c r="N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1072975.67</v>
      </c>
      <c r="O354" s="17">
        <f>N354*G354/1</f>
        <v>14.699766678999998</v>
      </c>
      <c r="P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Q354" s="17">
        <f>P354*G354/1</f>
        <v>0</v>
      </c>
      <c r="R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S354" s="17">
        <f>R354*G354/1</f>
        <v>0</v>
      </c>
      <c r="T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U354" s="17">
        <f>T354*G354/1</f>
        <v>0</v>
      </c>
      <c r="V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W354" s="17">
        <f>V354*G354/1</f>
        <v>0</v>
      </c>
      <c r="X354" s="17">
        <f>IF(
                        C354="INSUMO",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A354&amp;B354,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A354&amp;B354,AG:AG,
                                                    0)
                                            ),
                                            "Não encontrado")
                                    )</f>
        <v>0</v>
      </c>
      <c r="Y354" s="17">
        <f>X354*G354/1</f>
        <v>0</v>
      </c>
      <c r="Z354" s="17">
        <f>IF(
                            C354="INSUMO",
                            IFERROR(
                                INDEX(
                                    Insumos!F:F,
                                    MATCH(
                                        A354&amp;B354,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A354&amp;B354,AG:AG,
                                        0)
                                ),
                                "Não encontrado")
                        )</f>
        <v>1072975.67</v>
      </c>
      <c r="AA354" s="17">
        <f>G354*Z354</f>
        <v>14.699766678999998</v>
      </c>
      <c r="AB354" s="40"/>
      <c r="AC354" s="40"/>
      <c r="AD354" s="56" t="s">
        <v>62</v>
      </c>
      <c r="AE354" s="67"/>
      <c r="AF354" s="67"/>
    </row>
    <row r="355" spans="1:33" ht="63.75" x14ac:dyDescent="0.2">
      <c r="A355" s="58" t="s">
        <v>364</v>
      </c>
      <c r="B355" s="59" t="s">
        <v>65</v>
      </c>
      <c r="C355" s="60" t="s">
        <v>62</v>
      </c>
      <c r="D355" s="61" t="s">
        <v>110</v>
      </c>
      <c r="E355" s="61" t="s">
        <v>365</v>
      </c>
      <c r="F355" s="62" t="s">
        <v>126</v>
      </c>
      <c r="G355" s="18"/>
      <c r="H355" s="19"/>
      <c r="I355" s="19">
        <f>SUM(I356:I356)</f>
        <v>0</v>
      </c>
      <c r="J355" s="19"/>
      <c r="K355" s="19">
        <f>SUM(K356:K356)</f>
        <v>33.369543336999996</v>
      </c>
      <c r="L355" s="19"/>
      <c r="M355" s="19">
        <f>SUM(M356:M356)</f>
        <v>0</v>
      </c>
      <c r="N355" s="19"/>
      <c r="O355" s="19">
        <f>SUM(O356:O356)</f>
        <v>33.369543336999996</v>
      </c>
      <c r="P355" s="19"/>
      <c r="Q355" s="19">
        <f>SUM(Q356:Q356)</f>
        <v>0</v>
      </c>
      <c r="R355" s="19"/>
      <c r="S355" s="19">
        <f>SUM(S356:S356)</f>
        <v>0</v>
      </c>
      <c r="T355" s="19"/>
      <c r="U355" s="19">
        <f>SUM(U356:U356)</f>
        <v>0</v>
      </c>
      <c r="V355" s="19"/>
      <c r="W355" s="19">
        <f>SUM(W356:W356)</f>
        <v>0</v>
      </c>
      <c r="X355" s="19"/>
      <c r="Y355" s="19">
        <f>SUM(Y356:Y356)</f>
        <v>0</v>
      </c>
      <c r="Z355" s="19"/>
      <c r="AA355" s="19">
        <f>SUM(AA356:AA356)</f>
        <v>33.369543336999996</v>
      </c>
      <c r="AB355" s="38" t="s">
        <v>62</v>
      </c>
      <c r="AC355" s="38"/>
      <c r="AD355" s="61" t="s">
        <v>62</v>
      </c>
      <c r="AE355" s="63" t="s">
        <v>62</v>
      </c>
      <c r="AF355" s="63" t="s">
        <v>290</v>
      </c>
      <c r="AG355" t="str">
        <f>A355&amp;B355&amp;C355</f>
        <v>89029SINAPI</v>
      </c>
    </row>
    <row r="356" spans="1:33" ht="25.5" x14ac:dyDescent="0.2">
      <c r="A356" s="54" t="s">
        <v>376</v>
      </c>
      <c r="B356" s="55" t="s">
        <v>65</v>
      </c>
      <c r="C356" s="66" t="s">
        <v>53</v>
      </c>
      <c r="D356" s="56" t="s">
        <v>110</v>
      </c>
      <c r="E356" s="56" t="s">
        <v>377</v>
      </c>
      <c r="F356" s="14" t="s">
        <v>56</v>
      </c>
      <c r="G356" s="14">
        <v>3.1099999999999997E-5</v>
      </c>
      <c r="H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I356" s="17">
        <f>H356*G356/1</f>
        <v>0</v>
      </c>
      <c r="J356" s="17">
        <f>T356 + N356 + L356 + X356 + R356 + P356 + V356</f>
        <v>1072975.67</v>
      </c>
      <c r="K356" s="17">
        <f>U356 + O356 + M356 + Y356 + S356 + Q356 + W356</f>
        <v>33.369543336999996</v>
      </c>
      <c r="L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M356" s="17">
        <f>L356*G356/1</f>
        <v>0</v>
      </c>
      <c r="N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1072975.67</v>
      </c>
      <c r="O356" s="17">
        <f>N356*G356/1</f>
        <v>33.369543336999996</v>
      </c>
      <c r="P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Q356" s="17">
        <f>P356*G356/1</f>
        <v>0</v>
      </c>
      <c r="R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S356" s="17">
        <f>R356*G356/1</f>
        <v>0</v>
      </c>
      <c r="T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U356" s="17">
        <f>T356*G356/1</f>
        <v>0</v>
      </c>
      <c r="V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W356" s="17">
        <f>V356*G356/1</f>
        <v>0</v>
      </c>
      <c r="X356" s="17">
        <f>IF(
                        C356="INSUMO",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A356&amp;B356,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A356&amp;B356,AG:AG,
                                                    0)
                                            ),
                                            "Não encontrado")
                                    )</f>
        <v>0</v>
      </c>
      <c r="Y356" s="17">
        <f>X356*G356/1</f>
        <v>0</v>
      </c>
      <c r="Z356" s="17">
        <f>IF(
                            C356="INSUMO",
                            IFERROR(
                                INDEX(
                                    Insumos!F:F,
                                    MATCH(
                                        A356&amp;B356,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A356&amp;B356,AG:AG,
                                        0)
                                ),
                                "Não encontrado")
                        )</f>
        <v>1072975.67</v>
      </c>
      <c r="AA356" s="17">
        <f>G356*Z356</f>
        <v>33.369543336999996</v>
      </c>
      <c r="AB356" s="40"/>
      <c r="AC356" s="40"/>
      <c r="AD356" s="56" t="s">
        <v>62</v>
      </c>
      <c r="AE356" s="67"/>
      <c r="AF356" s="67"/>
    </row>
    <row r="357" spans="1:33" ht="25.5" x14ac:dyDescent="0.2">
      <c r="A357" s="58" t="s">
        <v>366</v>
      </c>
      <c r="B357" s="59" t="s">
        <v>65</v>
      </c>
      <c r="C357" s="60" t="s">
        <v>62</v>
      </c>
      <c r="D357" s="61" t="s">
        <v>110</v>
      </c>
      <c r="E357" s="61" t="s">
        <v>367</v>
      </c>
      <c r="F357" s="62" t="s">
        <v>126</v>
      </c>
      <c r="G357" s="18"/>
      <c r="H357" s="19"/>
      <c r="I357" s="19">
        <f>SUM(I358:I365)</f>
        <v>3.03</v>
      </c>
      <c r="J357" s="19"/>
      <c r="K357" s="19">
        <f>SUM(K358:K365)</f>
        <v>25.571731200000002</v>
      </c>
      <c r="L357" s="19"/>
      <c r="M357" s="19">
        <f>SUM(M358:M365)</f>
        <v>25.571731200000002</v>
      </c>
      <c r="N357" s="19"/>
      <c r="O357" s="19">
        <f>SUM(O358:O365)</f>
        <v>0</v>
      </c>
      <c r="P357" s="19"/>
      <c r="Q357" s="19">
        <f>SUM(Q358:Q365)</f>
        <v>0</v>
      </c>
      <c r="R357" s="19"/>
      <c r="S357" s="19">
        <f>SUM(S358:S365)</f>
        <v>0</v>
      </c>
      <c r="T357" s="19"/>
      <c r="U357" s="19">
        <f>SUM(U358:U365)</f>
        <v>0</v>
      </c>
      <c r="V357" s="19"/>
      <c r="W357" s="19">
        <f>SUM(W358:W365)</f>
        <v>0</v>
      </c>
      <c r="X357" s="19"/>
      <c r="Y357" s="19">
        <f>SUM(Y358:Y365)</f>
        <v>0</v>
      </c>
      <c r="Z357" s="19"/>
      <c r="AA357" s="19">
        <f>SUM(AA358:AA365)</f>
        <v>28.6017312</v>
      </c>
      <c r="AB357" s="38" t="s">
        <v>62</v>
      </c>
      <c r="AC357" s="38"/>
      <c r="AD357" s="61" t="s">
        <v>62</v>
      </c>
      <c r="AE357" s="63" t="s">
        <v>62</v>
      </c>
      <c r="AF357" s="63" t="s">
        <v>201</v>
      </c>
      <c r="AG357" t="str">
        <f>A357&amp;B357&amp;C357</f>
        <v>88324SINAPI</v>
      </c>
    </row>
    <row r="358" spans="1:33" ht="25.5" x14ac:dyDescent="0.2">
      <c r="A358" s="54" t="s">
        <v>378</v>
      </c>
      <c r="B358" s="55" t="s">
        <v>65</v>
      </c>
      <c r="C358" s="66" t="s">
        <v>45</v>
      </c>
      <c r="D358" s="56" t="s">
        <v>110</v>
      </c>
      <c r="E358" s="56" t="s">
        <v>379</v>
      </c>
      <c r="F358" s="14" t="s">
        <v>126</v>
      </c>
      <c r="G358" s="14">
        <v>1</v>
      </c>
      <c r="H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I358" s="17">
        <f t="shared" ref="I358:I365" si="197">H358*G358/1</f>
        <v>0</v>
      </c>
      <c r="J358" s="17">
        <f t="shared" ref="J358:K365" si="198">T358 + N358 + L358 + X358 + R358 + P358 + V358</f>
        <v>0.29173120000000002</v>
      </c>
      <c r="K358" s="17">
        <f t="shared" si="198"/>
        <v>0.29173120000000002</v>
      </c>
      <c r="L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0.29173120000000002</v>
      </c>
      <c r="M358" s="17">
        <f t="shared" ref="M358:M365" si="199">L358*G358/1</f>
        <v>0.29173120000000002</v>
      </c>
      <c r="N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O358" s="17">
        <f t="shared" ref="O358:O365" si="200">N358*G358/1</f>
        <v>0</v>
      </c>
      <c r="P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Q358" s="17">
        <f t="shared" ref="Q358:Q365" si="201">P358*G358/1</f>
        <v>0</v>
      </c>
      <c r="R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S358" s="17">
        <f t="shared" ref="S358:S365" si="202">R358*G358/1</f>
        <v>0</v>
      </c>
      <c r="T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U358" s="17">
        <f t="shared" ref="U358:U365" si="203">T358*G358/1</f>
        <v>0</v>
      </c>
      <c r="V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W358" s="17">
        <f t="shared" ref="W358:W365" si="204">V358*G358/1</f>
        <v>0</v>
      </c>
      <c r="X358" s="17">
        <f>IF(
                        C358="INSUMO",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A358&amp;B358,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A358&amp;B358,AG:AG,
                                                    0)
                                            ),
                                            "Não encontrado")
                                    )</f>
        <v>0</v>
      </c>
      <c r="Y358" s="17">
        <f t="shared" ref="Y358:Y365" si="205">X358*G358/1</f>
        <v>0</v>
      </c>
      <c r="Z358" s="17">
        <f>IF(
                            C358="INSUMO",
                            IFERROR(
                                INDEX(
                                    Insumos!F:F,
                                    MATCH(
                                        A358&amp;B358,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A358&amp;B358,AG:AG,
                                        0)
                                ),
                                "Não encontrado")
                        )</f>
        <v>0.29173120000000002</v>
      </c>
      <c r="AA358" s="17">
        <f t="shared" ref="AA358:AA365" si="206">G358*Z358</f>
        <v>0.29173120000000002</v>
      </c>
      <c r="AB358" s="40"/>
      <c r="AC358" s="40"/>
      <c r="AD358" s="56" t="s">
        <v>62</v>
      </c>
      <c r="AE358" s="67"/>
      <c r="AF358" s="67"/>
    </row>
    <row r="359" spans="1:33" ht="25.5" x14ac:dyDescent="0.2">
      <c r="A359" s="49" t="s">
        <v>161</v>
      </c>
      <c r="B359" s="50" t="s">
        <v>65</v>
      </c>
      <c r="C359" s="64" t="s">
        <v>53</v>
      </c>
      <c r="D359" s="52" t="s">
        <v>110</v>
      </c>
      <c r="E359" s="52" t="s">
        <v>162</v>
      </c>
      <c r="F359" s="13" t="s">
        <v>126</v>
      </c>
      <c r="G359" s="13">
        <v>1</v>
      </c>
      <c r="H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0.89</v>
      </c>
      <c r="I359" s="16">
        <f t="shared" si="197"/>
        <v>0.89</v>
      </c>
      <c r="J359" s="16">
        <f t="shared" si="198"/>
        <v>0</v>
      </c>
      <c r="K359" s="16">
        <f t="shared" si="198"/>
        <v>0</v>
      </c>
      <c r="L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M359" s="16">
        <f t="shared" si="199"/>
        <v>0</v>
      </c>
      <c r="N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O359" s="16">
        <f t="shared" si="200"/>
        <v>0</v>
      </c>
      <c r="P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Q359" s="16">
        <f t="shared" si="201"/>
        <v>0</v>
      </c>
      <c r="R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S359" s="16">
        <f t="shared" si="202"/>
        <v>0</v>
      </c>
      <c r="T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U359" s="16">
        <f t="shared" si="203"/>
        <v>0</v>
      </c>
      <c r="V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W359" s="16">
        <f t="shared" si="204"/>
        <v>0</v>
      </c>
      <c r="X359" s="16">
        <f>IF(
                        C359="INSUMO",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A359&amp;B359,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A359&amp;B359,AG:AG,
                                                    0)
                                            ),
                                            "Não encontrado")
                                    )</f>
        <v>0</v>
      </c>
      <c r="Y359" s="16">
        <f t="shared" si="205"/>
        <v>0</v>
      </c>
      <c r="Z359" s="16">
        <f>IF(
                            C359="INSUMO",
                            IFERROR(
                                INDEX(
                                    Insumos!F:F,
                                    MATCH(
                                        A359&amp;B359,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A359&amp;B359,AG:AG,
                                        0)
                                ),
                                "Não encontrado")
                        )</f>
        <v>0.89</v>
      </c>
      <c r="AA359" s="16">
        <f t="shared" si="206"/>
        <v>0.89</v>
      </c>
      <c r="AB359" s="39"/>
      <c r="AC359" s="39"/>
      <c r="AD359" s="52" t="s">
        <v>62</v>
      </c>
      <c r="AE359" s="65"/>
      <c r="AF359" s="65"/>
    </row>
    <row r="360" spans="1:33" ht="25.5" x14ac:dyDescent="0.2">
      <c r="A360" s="54" t="s">
        <v>295</v>
      </c>
      <c r="B360" s="55" t="s">
        <v>65</v>
      </c>
      <c r="C360" s="66" t="s">
        <v>53</v>
      </c>
      <c r="D360" s="56" t="s">
        <v>110</v>
      </c>
      <c r="E360" s="56" t="s">
        <v>296</v>
      </c>
      <c r="F360" s="14" t="s">
        <v>126</v>
      </c>
      <c r="G360" s="14">
        <v>1</v>
      </c>
      <c r="H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0.01</v>
      </c>
      <c r="I360" s="17">
        <f t="shared" si="197"/>
        <v>0.01</v>
      </c>
      <c r="J360" s="17">
        <f t="shared" si="198"/>
        <v>0</v>
      </c>
      <c r="K360" s="17">
        <f t="shared" si="198"/>
        <v>0</v>
      </c>
      <c r="L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M360" s="17">
        <f t="shared" si="199"/>
        <v>0</v>
      </c>
      <c r="N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O360" s="17">
        <f t="shared" si="200"/>
        <v>0</v>
      </c>
      <c r="P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Q360" s="17">
        <f t="shared" si="201"/>
        <v>0</v>
      </c>
      <c r="R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S360" s="17">
        <f t="shared" si="202"/>
        <v>0</v>
      </c>
      <c r="T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U360" s="17">
        <f t="shared" si="203"/>
        <v>0</v>
      </c>
      <c r="V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W360" s="17">
        <f t="shared" si="204"/>
        <v>0</v>
      </c>
      <c r="X360" s="17">
        <f>IF(
                        C360="INSUMO",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A360&amp;B360,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A360&amp;B360,AG:AG,
                                                    0)
                                            ),
                                            "Não encontrado")
                                    )</f>
        <v>0</v>
      </c>
      <c r="Y360" s="17">
        <f t="shared" si="205"/>
        <v>0</v>
      </c>
      <c r="Z360" s="17">
        <f>IF(
                            C360="INSUMO",
                            IFERROR(
                                INDEX(
                                    Insumos!F:F,
                                    MATCH(
                                        A360&amp;B360,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A360&amp;B360,AG:AG,
                                        0)
                                ),
                                "Não encontrado")
                        )</f>
        <v>0.01</v>
      </c>
      <c r="AA360" s="17">
        <f t="shared" si="206"/>
        <v>0.01</v>
      </c>
      <c r="AB360" s="40"/>
      <c r="AC360" s="40"/>
      <c r="AD360" s="56" t="s">
        <v>62</v>
      </c>
      <c r="AE360" s="67"/>
      <c r="AF360" s="67"/>
    </row>
    <row r="361" spans="1:33" x14ac:dyDescent="0.2">
      <c r="A361" s="49" t="s">
        <v>163</v>
      </c>
      <c r="B361" s="50" t="s">
        <v>65</v>
      </c>
      <c r="C361" s="64" t="s">
        <v>53</v>
      </c>
      <c r="D361" s="52" t="s">
        <v>110</v>
      </c>
      <c r="E361" s="52" t="s">
        <v>164</v>
      </c>
      <c r="F361" s="13" t="s">
        <v>126</v>
      </c>
      <c r="G361" s="13">
        <v>1</v>
      </c>
      <c r="H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0.08</v>
      </c>
      <c r="I361" s="16">
        <f t="shared" si="197"/>
        <v>0.08</v>
      </c>
      <c r="J361" s="16">
        <f t="shared" si="198"/>
        <v>0</v>
      </c>
      <c r="K361" s="16">
        <f t="shared" si="198"/>
        <v>0</v>
      </c>
      <c r="L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M361" s="16">
        <f t="shared" si="199"/>
        <v>0</v>
      </c>
      <c r="N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O361" s="16">
        <f t="shared" si="200"/>
        <v>0</v>
      </c>
      <c r="P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Q361" s="16">
        <f t="shared" si="201"/>
        <v>0</v>
      </c>
      <c r="R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S361" s="16">
        <f t="shared" si="202"/>
        <v>0</v>
      </c>
      <c r="T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U361" s="16">
        <f t="shared" si="203"/>
        <v>0</v>
      </c>
      <c r="V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W361" s="16">
        <f t="shared" si="204"/>
        <v>0</v>
      </c>
      <c r="X361" s="16">
        <f>IF(
                        C361="INSUMO",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A361&amp;B361,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A361&amp;B361,AG:AG,
                                                    0)
                                            ),
                                            "Não encontrado")
                                    )</f>
        <v>0</v>
      </c>
      <c r="Y361" s="16">
        <f t="shared" si="205"/>
        <v>0</v>
      </c>
      <c r="Z361" s="16">
        <f>IF(
                            C361="INSUMO",
                            IFERROR(
                                INDEX(
                                    Insumos!F:F,
                                    MATCH(
                                        A361&amp;B361,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A361&amp;B361,AG:AG,
                                        0)
                                ),
                                "Não encontrado")
                        )</f>
        <v>0.08</v>
      </c>
      <c r="AA361" s="16">
        <f t="shared" si="206"/>
        <v>0.08</v>
      </c>
      <c r="AB361" s="39"/>
      <c r="AC361" s="39"/>
      <c r="AD361" s="52" t="s">
        <v>62</v>
      </c>
      <c r="AE361" s="65"/>
      <c r="AF361" s="65"/>
    </row>
    <row r="362" spans="1:33" x14ac:dyDescent="0.2">
      <c r="A362" s="54" t="s">
        <v>159</v>
      </c>
      <c r="B362" s="55" t="s">
        <v>65</v>
      </c>
      <c r="C362" s="66" t="s">
        <v>53</v>
      </c>
      <c r="D362" s="56" t="s">
        <v>110</v>
      </c>
      <c r="E362" s="56" t="s">
        <v>160</v>
      </c>
      <c r="F362" s="14" t="s">
        <v>126</v>
      </c>
      <c r="G362" s="14">
        <v>1</v>
      </c>
      <c r="H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1.43</v>
      </c>
      <c r="I362" s="17">
        <f t="shared" si="197"/>
        <v>1.43</v>
      </c>
      <c r="J362" s="17">
        <f t="shared" si="198"/>
        <v>0</v>
      </c>
      <c r="K362" s="17">
        <f t="shared" si="198"/>
        <v>0</v>
      </c>
      <c r="L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M362" s="17">
        <f t="shared" si="199"/>
        <v>0</v>
      </c>
      <c r="N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O362" s="17">
        <f t="shared" si="200"/>
        <v>0</v>
      </c>
      <c r="P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Q362" s="17">
        <f t="shared" si="201"/>
        <v>0</v>
      </c>
      <c r="R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S362" s="17">
        <f t="shared" si="202"/>
        <v>0</v>
      </c>
      <c r="T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U362" s="17">
        <f t="shared" si="203"/>
        <v>0</v>
      </c>
      <c r="V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W362" s="17">
        <f t="shared" si="204"/>
        <v>0</v>
      </c>
      <c r="X362" s="17">
        <f>IF(
                        C362="INSUMO",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A362&amp;B362,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A362&amp;B362,AG:AG,
                                                    0)
                                            ),
                                            "Não encontrado")
                                    )</f>
        <v>0</v>
      </c>
      <c r="Y362" s="17">
        <f t="shared" si="205"/>
        <v>0</v>
      </c>
      <c r="Z362" s="17">
        <f>IF(
                            C362="INSUMO",
                            IFERROR(
                                INDEX(
                                    Insumos!F:F,
                                    MATCH(
                                        A362&amp;B362,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A362&amp;B362,AG:AG,
                                        0)
                                ),
                                "Não encontrado")
                        )</f>
        <v>1.43</v>
      </c>
      <c r="AA362" s="17">
        <f t="shared" si="206"/>
        <v>1.43</v>
      </c>
      <c r="AB362" s="40"/>
      <c r="AC362" s="40"/>
      <c r="AD362" s="56" t="s">
        <v>62</v>
      </c>
      <c r="AE362" s="67"/>
      <c r="AF362" s="67"/>
    </row>
    <row r="363" spans="1:33" ht="25.5" x14ac:dyDescent="0.2">
      <c r="A363" s="49" t="s">
        <v>165</v>
      </c>
      <c r="B363" s="50" t="s">
        <v>65</v>
      </c>
      <c r="C363" s="64" t="s">
        <v>53</v>
      </c>
      <c r="D363" s="52" t="s">
        <v>110</v>
      </c>
      <c r="E363" s="52" t="s">
        <v>166</v>
      </c>
      <c r="F363" s="13" t="s">
        <v>126</v>
      </c>
      <c r="G363" s="13">
        <v>1</v>
      </c>
      <c r="H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0.61</v>
      </c>
      <c r="I363" s="16">
        <f t="shared" si="197"/>
        <v>0.61</v>
      </c>
      <c r="J363" s="16">
        <f t="shared" si="198"/>
        <v>0</v>
      </c>
      <c r="K363" s="16">
        <f t="shared" si="198"/>
        <v>0</v>
      </c>
      <c r="L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M363" s="16">
        <f t="shared" si="199"/>
        <v>0</v>
      </c>
      <c r="N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O363" s="16">
        <f t="shared" si="200"/>
        <v>0</v>
      </c>
      <c r="P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Q363" s="16">
        <f t="shared" si="201"/>
        <v>0</v>
      </c>
      <c r="R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S363" s="16">
        <f t="shared" si="202"/>
        <v>0</v>
      </c>
      <c r="T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U363" s="16">
        <f t="shared" si="203"/>
        <v>0</v>
      </c>
      <c r="V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W363" s="16">
        <f t="shared" si="204"/>
        <v>0</v>
      </c>
      <c r="X363" s="16">
        <f>IF(
                        C363="INSUMO",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A363&amp;B363,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A363&amp;B363,AG:AG,
                                                    0)
                                            ),
                                            "Não encontrado")
                                    )</f>
        <v>0</v>
      </c>
      <c r="Y363" s="16">
        <f t="shared" si="205"/>
        <v>0</v>
      </c>
      <c r="Z363" s="16">
        <f>IF(
                            C363="INSUMO",
                            IFERROR(
                                INDEX(
                                    Insumos!F:F,
                                    MATCH(
                                        A363&amp;B363,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A363&amp;B363,AG:AG,
                                        0)
                                ),
                                "Não encontrado")
                        )</f>
        <v>0.61</v>
      </c>
      <c r="AA363" s="16">
        <f t="shared" si="206"/>
        <v>0.61</v>
      </c>
      <c r="AB363" s="39"/>
      <c r="AC363" s="39"/>
      <c r="AD363" s="52" t="s">
        <v>62</v>
      </c>
      <c r="AE363" s="65"/>
      <c r="AF363" s="65"/>
    </row>
    <row r="364" spans="1:33" ht="25.5" x14ac:dyDescent="0.2">
      <c r="A364" s="54" t="s">
        <v>167</v>
      </c>
      <c r="B364" s="55" t="s">
        <v>65</v>
      </c>
      <c r="C364" s="66" t="s">
        <v>53</v>
      </c>
      <c r="D364" s="56" t="s">
        <v>110</v>
      </c>
      <c r="E364" s="56" t="s">
        <v>168</v>
      </c>
      <c r="F364" s="14" t="s">
        <v>126</v>
      </c>
      <c r="G364" s="14">
        <v>1</v>
      </c>
      <c r="H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0.01</v>
      </c>
      <c r="I364" s="17">
        <f t="shared" si="197"/>
        <v>0.01</v>
      </c>
      <c r="J364" s="17">
        <f t="shared" si="198"/>
        <v>0</v>
      </c>
      <c r="K364" s="17">
        <f t="shared" si="198"/>
        <v>0</v>
      </c>
      <c r="L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M364" s="17">
        <f t="shared" si="199"/>
        <v>0</v>
      </c>
      <c r="N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O364" s="17">
        <f t="shared" si="200"/>
        <v>0</v>
      </c>
      <c r="P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Q364" s="17">
        <f t="shared" si="201"/>
        <v>0</v>
      </c>
      <c r="R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S364" s="17">
        <f t="shared" si="202"/>
        <v>0</v>
      </c>
      <c r="T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U364" s="17">
        <f t="shared" si="203"/>
        <v>0</v>
      </c>
      <c r="V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W364" s="17">
        <f t="shared" si="204"/>
        <v>0</v>
      </c>
      <c r="X364" s="17">
        <f>IF(
                        C364="INSUMO",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A364&amp;B364,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A364&amp;B364,AG:AG,
                                                    0)
                                            ),
                                            "Não encontrado")
                                    )</f>
        <v>0</v>
      </c>
      <c r="Y364" s="17">
        <f t="shared" si="205"/>
        <v>0</v>
      </c>
      <c r="Z364" s="17">
        <f>IF(
                            C364="INSUMO",
                            IFERROR(
                                INDEX(
                                    Insumos!F:F,
                                    MATCH(
                                        A364&amp;B364,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A364&amp;B364,AG:AG,
                                        0)
                                ),
                                "Não encontrado")
                        )</f>
        <v>0.01</v>
      </c>
      <c r="AA364" s="17">
        <f t="shared" si="206"/>
        <v>0.01</v>
      </c>
      <c r="AB364" s="40"/>
      <c r="AC364" s="40"/>
      <c r="AD364" s="56" t="s">
        <v>62</v>
      </c>
      <c r="AE364" s="67"/>
      <c r="AF364" s="67"/>
    </row>
    <row r="365" spans="1:33" ht="25.5" x14ac:dyDescent="0.2">
      <c r="A365" s="49" t="s">
        <v>380</v>
      </c>
      <c r="B365" s="50" t="s">
        <v>65</v>
      </c>
      <c r="C365" s="64" t="s">
        <v>53</v>
      </c>
      <c r="D365" s="52" t="s">
        <v>110</v>
      </c>
      <c r="E365" s="52" t="s">
        <v>381</v>
      </c>
      <c r="F365" s="13" t="s">
        <v>126</v>
      </c>
      <c r="G365" s="13">
        <v>1</v>
      </c>
      <c r="H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I365" s="16">
        <f t="shared" si="197"/>
        <v>0</v>
      </c>
      <c r="J365" s="16">
        <f t="shared" si="198"/>
        <v>25.28</v>
      </c>
      <c r="K365" s="16">
        <f t="shared" si="198"/>
        <v>25.28</v>
      </c>
      <c r="L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25.28</v>
      </c>
      <c r="M365" s="16">
        <f t="shared" si="199"/>
        <v>25.28</v>
      </c>
      <c r="N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O365" s="16">
        <f t="shared" si="200"/>
        <v>0</v>
      </c>
      <c r="P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Q365" s="16">
        <f t="shared" si="201"/>
        <v>0</v>
      </c>
      <c r="R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S365" s="16">
        <f t="shared" si="202"/>
        <v>0</v>
      </c>
      <c r="T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U365" s="16">
        <f t="shared" si="203"/>
        <v>0</v>
      </c>
      <c r="V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W365" s="16">
        <f t="shared" si="204"/>
        <v>0</v>
      </c>
      <c r="X365" s="16">
        <f>IF(
                        C365="INSUMO",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A365&amp;B365,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A365&amp;B365,AG:AG,
                                                    0)
                                            ),
                                            "Não encontrado")
                                    )</f>
        <v>0</v>
      </c>
      <c r="Y365" s="16">
        <f t="shared" si="205"/>
        <v>0</v>
      </c>
      <c r="Z365" s="16">
        <f>IF(
                            C365="INSUMO",
                            IFERROR(
                                INDEX(
                                    Insumos!F:F,
                                    MATCH(
                                        A365&amp;B365,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A365&amp;B365,AG:AG,
                                        0)
                                ),
                                "Não encontrado")
                        )</f>
        <v>25.28</v>
      </c>
      <c r="AA365" s="16">
        <f t="shared" si="206"/>
        <v>25.28</v>
      </c>
      <c r="AB365" s="39"/>
      <c r="AC365" s="39"/>
      <c r="AD365" s="52" t="s">
        <v>62</v>
      </c>
      <c r="AE365" s="65"/>
      <c r="AF365" s="65"/>
    </row>
    <row r="366" spans="1:33" ht="63.75" x14ac:dyDescent="0.2">
      <c r="A366" s="58" t="s">
        <v>368</v>
      </c>
      <c r="B366" s="59" t="s">
        <v>65</v>
      </c>
      <c r="C366" s="60" t="s">
        <v>62</v>
      </c>
      <c r="D366" s="61" t="s">
        <v>110</v>
      </c>
      <c r="E366" s="61" t="s">
        <v>369</v>
      </c>
      <c r="F366" s="62" t="s">
        <v>126</v>
      </c>
      <c r="G366" s="18"/>
      <c r="H366" s="19"/>
      <c r="I366" s="19">
        <f>SUM(I367:I367)</f>
        <v>63.26639999999999</v>
      </c>
      <c r="J366" s="19"/>
      <c r="K366" s="19">
        <f>SUM(K367:K367)</f>
        <v>0</v>
      </c>
      <c r="L366" s="19"/>
      <c r="M366" s="19">
        <f>SUM(M367:M367)</f>
        <v>0</v>
      </c>
      <c r="N366" s="19"/>
      <c r="O366" s="19">
        <f>SUM(O367:O367)</f>
        <v>0</v>
      </c>
      <c r="P366" s="19"/>
      <c r="Q366" s="19">
        <f>SUM(Q367:Q367)</f>
        <v>0</v>
      </c>
      <c r="R366" s="19"/>
      <c r="S366" s="19">
        <f>SUM(S367:S367)</f>
        <v>0</v>
      </c>
      <c r="T366" s="19"/>
      <c r="U366" s="19">
        <f>SUM(U367:U367)</f>
        <v>0</v>
      </c>
      <c r="V366" s="19"/>
      <c r="W366" s="19">
        <f>SUM(W367:W367)</f>
        <v>0</v>
      </c>
      <c r="X366" s="19"/>
      <c r="Y366" s="19">
        <f>SUM(Y367:Y367)</f>
        <v>0</v>
      </c>
      <c r="Z366" s="19"/>
      <c r="AA366" s="19">
        <f>SUM(AA367:AA367)</f>
        <v>63.26639999999999</v>
      </c>
      <c r="AB366" s="38" t="s">
        <v>62</v>
      </c>
      <c r="AC366" s="38"/>
      <c r="AD366" s="61" t="s">
        <v>62</v>
      </c>
      <c r="AE366" s="63" t="s">
        <v>62</v>
      </c>
      <c r="AF366" s="63" t="s">
        <v>290</v>
      </c>
      <c r="AG366" t="str">
        <f>A366&amp;B366&amp;C366</f>
        <v>53817SINAPI</v>
      </c>
    </row>
    <row r="367" spans="1:33" x14ac:dyDescent="0.2">
      <c r="A367" s="54" t="s">
        <v>156</v>
      </c>
      <c r="B367" s="55" t="s">
        <v>65</v>
      </c>
      <c r="C367" s="66" t="s">
        <v>53</v>
      </c>
      <c r="D367" s="56" t="s">
        <v>110</v>
      </c>
      <c r="E367" s="56" t="s">
        <v>157</v>
      </c>
      <c r="F367" s="14" t="s">
        <v>158</v>
      </c>
      <c r="G367" s="14">
        <v>10.44</v>
      </c>
      <c r="H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6.06</v>
      </c>
      <c r="I367" s="17">
        <f>H367*G367/1</f>
        <v>63.26639999999999</v>
      </c>
      <c r="J367" s="17">
        <f>T367 + N367 + L367 + X367 + R367 + P367 + V367</f>
        <v>0</v>
      </c>
      <c r="K367" s="17">
        <f>U367 + O367 + M367 + Y367 + S367 + Q367 + W367</f>
        <v>0</v>
      </c>
      <c r="L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M367" s="17">
        <f>L367*G367/1</f>
        <v>0</v>
      </c>
      <c r="N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O367" s="17">
        <f>N367*G367/1</f>
        <v>0</v>
      </c>
      <c r="P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Q367" s="17">
        <f>P367*G367/1</f>
        <v>0</v>
      </c>
      <c r="R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S367" s="17">
        <f>R367*G367/1</f>
        <v>0</v>
      </c>
      <c r="T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U367" s="17">
        <f>T367*G367/1</f>
        <v>0</v>
      </c>
      <c r="V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W367" s="17">
        <f>V367*G367/1</f>
        <v>0</v>
      </c>
      <c r="X367" s="17">
        <f>IF(
                        C367="INSUMO",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A367&amp;B367,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A367&amp;B367,AG:AG,
                                                    0)
                                            ),
                                            "Não encontrado")
                                    )</f>
        <v>0</v>
      </c>
      <c r="Y367" s="17">
        <f>X367*G367/1</f>
        <v>0</v>
      </c>
      <c r="Z367" s="17">
        <f>IF(
                            C367="INSUMO",
                            IFERROR(
                                INDEX(
                                    Insumos!F:F,
                                    MATCH(
                                        A367&amp;B367,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A367&amp;B367,AG:AG,
                                        0)
                                ),
                                "Não encontrado")
                        )</f>
        <v>6.06</v>
      </c>
      <c r="AA367" s="17">
        <f>G367*Z367</f>
        <v>63.26639999999999</v>
      </c>
      <c r="AB367" s="40"/>
      <c r="AC367" s="40"/>
      <c r="AD367" s="56" t="s">
        <v>62</v>
      </c>
      <c r="AE367" s="67"/>
      <c r="AF367" s="67"/>
    </row>
    <row r="368" spans="1:33" ht="63.75" x14ac:dyDescent="0.2">
      <c r="A368" s="58" t="s">
        <v>370</v>
      </c>
      <c r="B368" s="59" t="s">
        <v>65</v>
      </c>
      <c r="C368" s="60" t="s">
        <v>62</v>
      </c>
      <c r="D368" s="61" t="s">
        <v>110</v>
      </c>
      <c r="E368" s="61" t="s">
        <v>371</v>
      </c>
      <c r="F368" s="62" t="s">
        <v>126</v>
      </c>
      <c r="G368" s="18"/>
      <c r="H368" s="19"/>
      <c r="I368" s="19">
        <f>SUM(I369:I369)</f>
        <v>0</v>
      </c>
      <c r="J368" s="19"/>
      <c r="K368" s="19">
        <f>SUM(K369:K369)</f>
        <v>59.657447251999997</v>
      </c>
      <c r="L368" s="19"/>
      <c r="M368" s="19">
        <f>SUM(M369:M369)</f>
        <v>0</v>
      </c>
      <c r="N368" s="19"/>
      <c r="O368" s="19">
        <f>SUM(O369:O369)</f>
        <v>59.657447251999997</v>
      </c>
      <c r="P368" s="19"/>
      <c r="Q368" s="19">
        <f>SUM(Q369:Q369)</f>
        <v>0</v>
      </c>
      <c r="R368" s="19"/>
      <c r="S368" s="19">
        <f>SUM(S369:S369)</f>
        <v>0</v>
      </c>
      <c r="T368" s="19"/>
      <c r="U368" s="19">
        <f>SUM(U369:U369)</f>
        <v>0</v>
      </c>
      <c r="V368" s="19"/>
      <c r="W368" s="19">
        <f>SUM(W369:W369)</f>
        <v>0</v>
      </c>
      <c r="X368" s="19"/>
      <c r="Y368" s="19">
        <f>SUM(Y369:Y369)</f>
        <v>0</v>
      </c>
      <c r="Z368" s="19"/>
      <c r="AA368" s="19">
        <f>SUM(AA369:AA369)</f>
        <v>59.657447251999997</v>
      </c>
      <c r="AB368" s="38" t="s">
        <v>62</v>
      </c>
      <c r="AC368" s="38"/>
      <c r="AD368" s="61" t="s">
        <v>62</v>
      </c>
      <c r="AE368" s="63" t="s">
        <v>62</v>
      </c>
      <c r="AF368" s="63" t="s">
        <v>290</v>
      </c>
      <c r="AG368" t="str">
        <f>A368&amp;B368&amp;C368</f>
        <v>5724SINAPI</v>
      </c>
    </row>
    <row r="369" spans="1:33" ht="25.5" x14ac:dyDescent="0.2">
      <c r="A369" s="54" t="s">
        <v>376</v>
      </c>
      <c r="B369" s="55" t="s">
        <v>65</v>
      </c>
      <c r="C369" s="66" t="s">
        <v>53</v>
      </c>
      <c r="D369" s="56" t="s">
        <v>110</v>
      </c>
      <c r="E369" s="56" t="s">
        <v>377</v>
      </c>
      <c r="F369" s="14" t="s">
        <v>56</v>
      </c>
      <c r="G369" s="14">
        <v>5.5600000000000003E-5</v>
      </c>
      <c r="H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I369" s="17">
        <f>H369*G369/1</f>
        <v>0</v>
      </c>
      <c r="J369" s="17">
        <f>T369 + N369 + L369 + X369 + R369 + P369 + V369</f>
        <v>1072975.67</v>
      </c>
      <c r="K369" s="17">
        <f>U369 + O369 + M369 + Y369 + S369 + Q369 + W369</f>
        <v>59.657447251999997</v>
      </c>
      <c r="L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M369" s="17">
        <f>L369*G369/1</f>
        <v>0</v>
      </c>
      <c r="N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1072975.67</v>
      </c>
      <c r="O369" s="17">
        <f>N369*G369/1</f>
        <v>59.657447251999997</v>
      </c>
      <c r="P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Q369" s="17">
        <f>P369*G369/1</f>
        <v>0</v>
      </c>
      <c r="R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S369" s="17">
        <f>R369*G369/1</f>
        <v>0</v>
      </c>
      <c r="T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U369" s="17">
        <f>T369*G369/1</f>
        <v>0</v>
      </c>
      <c r="V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W369" s="17">
        <f>V369*G369/1</f>
        <v>0</v>
      </c>
      <c r="X369" s="17">
        <f>IF(
                        C369="INSUMO",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A369&amp;B369,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A369&amp;B369,AG:AG,
                                                    0)
                                            ),
                                            "Não encontrado")
                                    )</f>
        <v>0</v>
      </c>
      <c r="Y369" s="17">
        <f>X369*G369/1</f>
        <v>0</v>
      </c>
      <c r="Z369" s="17">
        <f>IF(
                            C369="INSUMO",
                            IFERROR(
                                INDEX(
                                    Insumos!F:F,
                                    MATCH(
                                        A369&amp;B369,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A369&amp;B369,AG:AG,
                                        0)
                                ),
                                "Não encontrado")
                        )</f>
        <v>1072975.67</v>
      </c>
      <c r="AA369" s="17">
        <f>G369*Z369</f>
        <v>59.657447251999997</v>
      </c>
      <c r="AB369" s="40"/>
      <c r="AC369" s="40"/>
      <c r="AD369" s="56" t="s">
        <v>62</v>
      </c>
      <c r="AE369" s="67"/>
      <c r="AF369" s="67"/>
    </row>
    <row r="370" spans="1:33" ht="25.5" x14ac:dyDescent="0.2">
      <c r="A370" s="58" t="s">
        <v>372</v>
      </c>
      <c r="B370" s="59" t="s">
        <v>65</v>
      </c>
      <c r="C370" s="60" t="s">
        <v>62</v>
      </c>
      <c r="D370" s="61" t="s">
        <v>110</v>
      </c>
      <c r="E370" s="61" t="s">
        <v>373</v>
      </c>
      <c r="F370" s="62" t="s">
        <v>126</v>
      </c>
      <c r="G370" s="18"/>
      <c r="H370" s="19"/>
      <c r="I370" s="19">
        <f>SUM(I371:I371)</f>
        <v>0</v>
      </c>
      <c r="J370" s="19"/>
      <c r="K370" s="19">
        <f>SUM(K371:K371)</f>
        <v>9.8287899999999997E-2</v>
      </c>
      <c r="L370" s="19"/>
      <c r="M370" s="19">
        <f>SUM(M371:M371)</f>
        <v>9.8287899999999997E-2</v>
      </c>
      <c r="N370" s="19"/>
      <c r="O370" s="19">
        <f>SUM(O371:O371)</f>
        <v>0</v>
      </c>
      <c r="P370" s="19"/>
      <c r="Q370" s="19">
        <f>SUM(Q371:Q371)</f>
        <v>0</v>
      </c>
      <c r="R370" s="19"/>
      <c r="S370" s="19">
        <f>SUM(S371:S371)</f>
        <v>0</v>
      </c>
      <c r="T370" s="19"/>
      <c r="U370" s="19">
        <f>SUM(U371:U371)</f>
        <v>0</v>
      </c>
      <c r="V370" s="19"/>
      <c r="W370" s="19">
        <f>SUM(W371:W371)</f>
        <v>0</v>
      </c>
      <c r="X370" s="19"/>
      <c r="Y370" s="19">
        <f>SUM(Y371:Y371)</f>
        <v>0</v>
      </c>
      <c r="Z370" s="19"/>
      <c r="AA370" s="19">
        <f>SUM(AA371:AA371)</f>
        <v>9.8287899999999997E-2</v>
      </c>
      <c r="AB370" s="38" t="s">
        <v>62</v>
      </c>
      <c r="AC370" s="38"/>
      <c r="AD370" s="61" t="s">
        <v>62</v>
      </c>
      <c r="AE370" s="63" t="s">
        <v>62</v>
      </c>
      <c r="AF370" s="63" t="s">
        <v>201</v>
      </c>
      <c r="AG370" t="str">
        <f>A370&amp;B370&amp;C370</f>
        <v>95390SINAPI</v>
      </c>
    </row>
    <row r="371" spans="1:33" x14ac:dyDescent="0.2">
      <c r="A371" s="54" t="s">
        <v>374</v>
      </c>
      <c r="B371" s="55" t="s">
        <v>65</v>
      </c>
      <c r="C371" s="66" t="s">
        <v>53</v>
      </c>
      <c r="D371" s="56" t="s">
        <v>110</v>
      </c>
      <c r="E371" s="56" t="s">
        <v>375</v>
      </c>
      <c r="F371" s="14" t="s">
        <v>126</v>
      </c>
      <c r="G371" s="14">
        <v>5.0899999999999999E-3</v>
      </c>
      <c r="H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I371" s="17">
        <f>H371*G371/1</f>
        <v>0</v>
      </c>
      <c r="J371" s="17">
        <f>T371 + N371 + L371 + X371 + R371 + P371 + V371</f>
        <v>19.309999999999999</v>
      </c>
      <c r="K371" s="17">
        <f>U371 + O371 + M371 + Y371 + S371 + Q371 + W371</f>
        <v>9.8287899999999997E-2</v>
      </c>
      <c r="L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19.309999999999999</v>
      </c>
      <c r="M371" s="17">
        <f>L371*G371/1</f>
        <v>9.8287899999999997E-2</v>
      </c>
      <c r="N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O371" s="17">
        <f>N371*G371/1</f>
        <v>0</v>
      </c>
      <c r="P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Q371" s="17">
        <f>P371*G371/1</f>
        <v>0</v>
      </c>
      <c r="R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S371" s="17">
        <f>R371*G371/1</f>
        <v>0</v>
      </c>
      <c r="T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U371" s="17">
        <f>T371*G371/1</f>
        <v>0</v>
      </c>
      <c r="V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W371" s="17">
        <f>V371*G371/1</f>
        <v>0</v>
      </c>
      <c r="X371" s="17">
        <f>IF(
                        C371="INSUMO",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A371&amp;B371,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A371&amp;B371,AG:AG,
                                                    0)
                                            ),
                                            "Não encontrado")
                                    )</f>
        <v>0</v>
      </c>
      <c r="Y371" s="17">
        <f>X371*G371/1</f>
        <v>0</v>
      </c>
      <c r="Z371" s="17">
        <f>IF(
                            C371="INSUMO",
                            IFERROR(
                                INDEX(
                                    Insumos!F:F,
                                    MATCH(
                                        A371&amp;B371,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A371&amp;B371,AG:AG,
                                        0)
                                ),
                                "Não encontrado")
                        )</f>
        <v>19.309999999999999</v>
      </c>
      <c r="AA371" s="17">
        <f>G371*Z371</f>
        <v>9.8287899999999997E-2</v>
      </c>
      <c r="AB371" s="40"/>
      <c r="AC371" s="40"/>
      <c r="AD371" s="56" t="s">
        <v>62</v>
      </c>
      <c r="AE371" s="67"/>
      <c r="AF371" s="67"/>
    </row>
    <row r="372" spans="1:33" ht="25.5" x14ac:dyDescent="0.2">
      <c r="A372" s="58" t="s">
        <v>378</v>
      </c>
      <c r="B372" s="59" t="s">
        <v>65</v>
      </c>
      <c r="C372" s="60" t="s">
        <v>62</v>
      </c>
      <c r="D372" s="61" t="s">
        <v>110</v>
      </c>
      <c r="E372" s="61" t="s">
        <v>379</v>
      </c>
      <c r="F372" s="62" t="s">
        <v>126</v>
      </c>
      <c r="G372" s="18"/>
      <c r="H372" s="19"/>
      <c r="I372" s="19">
        <f>SUM(I373:I373)</f>
        <v>0</v>
      </c>
      <c r="J372" s="19"/>
      <c r="K372" s="19">
        <f>SUM(K373:K373)</f>
        <v>0.29173120000000002</v>
      </c>
      <c r="L372" s="19"/>
      <c r="M372" s="19">
        <f>SUM(M373:M373)</f>
        <v>0.29173120000000002</v>
      </c>
      <c r="N372" s="19"/>
      <c r="O372" s="19">
        <f>SUM(O373:O373)</f>
        <v>0</v>
      </c>
      <c r="P372" s="19"/>
      <c r="Q372" s="19">
        <f>SUM(Q373:Q373)</f>
        <v>0</v>
      </c>
      <c r="R372" s="19"/>
      <c r="S372" s="19">
        <f>SUM(S373:S373)</f>
        <v>0</v>
      </c>
      <c r="T372" s="19"/>
      <c r="U372" s="19">
        <f>SUM(U373:U373)</f>
        <v>0</v>
      </c>
      <c r="V372" s="19"/>
      <c r="W372" s="19">
        <f>SUM(W373:W373)</f>
        <v>0</v>
      </c>
      <c r="X372" s="19"/>
      <c r="Y372" s="19">
        <f>SUM(Y373:Y373)</f>
        <v>0</v>
      </c>
      <c r="Z372" s="19"/>
      <c r="AA372" s="19">
        <f>SUM(AA373:AA373)</f>
        <v>0.29173120000000002</v>
      </c>
      <c r="AB372" s="38" t="s">
        <v>62</v>
      </c>
      <c r="AC372" s="38"/>
      <c r="AD372" s="61" t="s">
        <v>62</v>
      </c>
      <c r="AE372" s="63" t="s">
        <v>62</v>
      </c>
      <c r="AF372" s="63" t="s">
        <v>201</v>
      </c>
      <c r="AG372" t="str">
        <f>A372&amp;B372&amp;C372</f>
        <v>95386SINAPI</v>
      </c>
    </row>
    <row r="373" spans="1:33" ht="25.5" x14ac:dyDescent="0.2">
      <c r="A373" s="54" t="s">
        <v>380</v>
      </c>
      <c r="B373" s="55" t="s">
        <v>65</v>
      </c>
      <c r="C373" s="66" t="s">
        <v>53</v>
      </c>
      <c r="D373" s="56" t="s">
        <v>110</v>
      </c>
      <c r="E373" s="56" t="s">
        <v>381</v>
      </c>
      <c r="F373" s="14" t="s">
        <v>126</v>
      </c>
      <c r="G373" s="14">
        <v>1.154E-2</v>
      </c>
      <c r="H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)="Material",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INDEX(I:I,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I373" s="17">
        <f>H373*G373/1</f>
        <v>0</v>
      </c>
      <c r="J373" s="17">
        <f>T373 + N373 + L373 + X373 + R373 + P373 + V373</f>
        <v>25.28</v>
      </c>
      <c r="K373" s="17">
        <f>U373 + O373 + M373 + Y373 + S373 + Q373 + W373</f>
        <v>0.29173120000000002</v>
      </c>
      <c r="L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)="Mao_obra",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INDEX(M:M,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25.28</v>
      </c>
      <c r="M373" s="17">
        <f>L373*G373/1</f>
        <v>0.29173120000000002</v>
      </c>
      <c r="N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)="Equipamento",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INDEX(O:O,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O373" s="17">
        <f>N373*G373/1</f>
        <v>0</v>
      </c>
      <c r="P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)="Transporte",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INDEX(Q:Q,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Q373" s="17">
        <f>P373*G373/1</f>
        <v>0</v>
      </c>
      <c r="R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)="Terceirizados",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INDEX(S:S,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S373" s="17">
        <f>R373*G373/1</f>
        <v>0</v>
      </c>
      <c r="T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)="Comissionamento",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INDEX(U:U,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U373" s="17">
        <f>T373*G373/1</f>
        <v>0</v>
      </c>
      <c r="V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)="Verba",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INDEX(W:W,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W373" s="17">
        <f>V373*G373/1</f>
        <v>0</v>
      </c>
      <c r="X373" s="17">
        <f>IF(
                        C373="INSUMO",
                                        IFERROR(
                                            IF(
                                                INDEX(
                                                    Insumos!C:C,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)="Outro",
                                                INDEX(
                                                    Insumos!F:F,
                                                    MATCH(
                                                        A373&amp;B373,
                                                        Insumos!I:I,
                                                        0)
                                                ),
                                                0
                                            ),
                                            "Não encontrado"),
                                        IFERROR(
                                            INDEX(Y:Y,
                                                MATCH(
                                                    A373&amp;B373,AG:AG,
                                                    0)
                                            ),
                                            "Não encontrado")
                                    )</f>
        <v>0</v>
      </c>
      <c r="Y373" s="17">
        <f>X373*G373/1</f>
        <v>0</v>
      </c>
      <c r="Z373" s="17">
        <f>IF(
                            C373="INSUMO",
                            IFERROR(
                                INDEX(
                                    Insumos!F:F,
                                    MATCH(
                                        A373&amp;B373,
                                        Insumos!I:I,
                                        0)
                                ),
                                "Não encontrado"),
                            IFERROR(
                                INDEX(AA:AA,
                                    MATCH(
                                        A373&amp;B373,AG:AG,
                                        0)
                                ),
                                "Não encontrado")
                        )</f>
        <v>25.28</v>
      </c>
      <c r="AA373" s="17">
        <f>G373*Z373</f>
        <v>0.29173120000000002</v>
      </c>
      <c r="AB373" s="40"/>
      <c r="AC373" s="40"/>
      <c r="AD373" s="56" t="s">
        <v>62</v>
      </c>
      <c r="AE373" s="67"/>
      <c r="AF373" s="67"/>
    </row>
  </sheetData>
  <mergeCells count="31">
    <mergeCell ref="AD12:AD13"/>
    <mergeCell ref="AE12:AE13"/>
    <mergeCell ref="AF12:AF13"/>
    <mergeCell ref="T12:U12"/>
    <mergeCell ref="V12:W12"/>
    <mergeCell ref="X12:Y12"/>
    <mergeCell ref="Z12:AA12"/>
    <mergeCell ref="AB12:AB13"/>
    <mergeCell ref="AC12:AC13"/>
    <mergeCell ref="R12:S12"/>
    <mergeCell ref="B7:E7"/>
    <mergeCell ref="B8:E8"/>
    <mergeCell ref="A11:AF11"/>
    <mergeCell ref="A12:A13"/>
    <mergeCell ref="B12:B13"/>
    <mergeCell ref="C12:C13"/>
    <mergeCell ref="D12:D13"/>
    <mergeCell ref="E12:E13"/>
    <mergeCell ref="F12:F13"/>
    <mergeCell ref="G12:G13"/>
    <mergeCell ref="H12:I12"/>
    <mergeCell ref="J12:K12"/>
    <mergeCell ref="L12:M12"/>
    <mergeCell ref="N12:O12"/>
    <mergeCell ref="P12:Q12"/>
    <mergeCell ref="B6:E6"/>
    <mergeCell ref="A1:G1"/>
    <mergeCell ref="B2:E2"/>
    <mergeCell ref="B3:E3"/>
    <mergeCell ref="B4:E4"/>
    <mergeCell ref="B5:E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workbookViewId="0">
      <selection activeCell="D9" sqref="D9"/>
    </sheetView>
  </sheetViews>
  <sheetFormatPr defaultColWidth="11.5703125" defaultRowHeight="12.75" x14ac:dyDescent="0.2"/>
  <cols>
    <col min="1" max="1" width="12.28515625" customWidth="1"/>
    <col min="2" max="2" width="12.28515625" style="5" customWidth="1"/>
    <col min="3" max="3" width="14.28515625" style="5" customWidth="1"/>
    <col min="4" max="4" width="77.7109375" customWidth="1"/>
    <col min="5" max="5" width="9.42578125" style="5" customWidth="1"/>
    <col min="6" max="6" width="13.140625" style="6" customWidth="1"/>
    <col min="7" max="7" width="12.85546875" style="6" customWidth="1"/>
    <col min="8" max="8" width="44" style="6" customWidth="1"/>
  </cols>
  <sheetData>
    <row r="1" spans="1:9" x14ac:dyDescent="0.2">
      <c r="A1" s="94" t="s">
        <v>0</v>
      </c>
      <c r="B1" s="95"/>
      <c r="C1" s="95"/>
      <c r="D1" s="95"/>
      <c r="E1" s="95"/>
      <c r="F1" s="95"/>
      <c r="G1" s="96"/>
      <c r="H1" s="42"/>
    </row>
    <row r="2" spans="1:9" x14ac:dyDescent="0.2">
      <c r="A2" s="46" t="s">
        <v>1</v>
      </c>
      <c r="B2" s="97" t="s">
        <v>382</v>
      </c>
      <c r="C2" s="98"/>
      <c r="D2" s="98"/>
      <c r="E2" s="98"/>
      <c r="F2" s="99"/>
      <c r="G2" s="100"/>
      <c r="H2" s="42"/>
    </row>
    <row r="3" spans="1:9" x14ac:dyDescent="0.2">
      <c r="A3" s="47" t="s">
        <v>3</v>
      </c>
      <c r="B3" s="105" t="s">
        <v>448</v>
      </c>
      <c r="C3" s="106"/>
      <c r="D3" s="106"/>
      <c r="E3" s="106"/>
      <c r="F3" s="101"/>
      <c r="G3" s="102"/>
      <c r="H3" s="42"/>
    </row>
    <row r="4" spans="1:9" x14ac:dyDescent="0.2">
      <c r="A4" s="46" t="s">
        <v>4</v>
      </c>
      <c r="B4" s="97" t="s">
        <v>5</v>
      </c>
      <c r="C4" s="98"/>
      <c r="D4" s="98"/>
      <c r="E4" s="98"/>
      <c r="F4" s="101"/>
      <c r="G4" s="102"/>
      <c r="H4" s="42"/>
    </row>
    <row r="5" spans="1:9" x14ac:dyDescent="0.2">
      <c r="A5" s="47" t="s">
        <v>6</v>
      </c>
      <c r="B5" s="105" t="s">
        <v>7</v>
      </c>
      <c r="C5" s="106"/>
      <c r="D5" s="106"/>
      <c r="E5" s="106"/>
      <c r="F5" s="101"/>
      <c r="G5" s="102"/>
      <c r="H5" s="42"/>
    </row>
    <row r="6" spans="1:9" x14ac:dyDescent="0.2">
      <c r="A6" s="46" t="s">
        <v>8</v>
      </c>
      <c r="B6" s="97" t="s">
        <v>9</v>
      </c>
      <c r="C6" s="98"/>
      <c r="D6" s="98"/>
      <c r="E6" s="98"/>
      <c r="F6" s="101"/>
      <c r="G6" s="102"/>
      <c r="H6" s="42"/>
    </row>
    <row r="7" spans="1:9" x14ac:dyDescent="0.2">
      <c r="A7" s="47" t="s">
        <v>10</v>
      </c>
      <c r="B7" s="105" t="s">
        <v>11</v>
      </c>
      <c r="C7" s="106"/>
      <c r="D7" s="106"/>
      <c r="E7" s="106"/>
      <c r="F7" s="101"/>
      <c r="G7" s="102"/>
      <c r="H7" s="42"/>
    </row>
    <row r="8" spans="1:9" x14ac:dyDescent="0.2">
      <c r="A8" s="48" t="s">
        <v>14</v>
      </c>
      <c r="B8" s="107" t="s">
        <v>15</v>
      </c>
      <c r="C8" s="108"/>
      <c r="D8" s="108"/>
      <c r="E8" s="108"/>
      <c r="F8" s="103"/>
      <c r="G8" s="104"/>
      <c r="H8" s="42"/>
    </row>
    <row r="9" spans="1:9" x14ac:dyDescent="0.2">
      <c r="A9" s="29"/>
      <c r="B9" s="30"/>
      <c r="C9" s="30"/>
      <c r="D9" s="30"/>
      <c r="E9" s="31"/>
      <c r="F9" s="32"/>
      <c r="G9" s="34"/>
      <c r="H9" s="34"/>
    </row>
    <row r="10" spans="1:9" x14ac:dyDescent="0.2">
      <c r="A10" s="34"/>
      <c r="B10" s="34"/>
      <c r="C10" s="34"/>
      <c r="D10" s="34"/>
      <c r="E10" s="34"/>
      <c r="F10" s="34"/>
      <c r="G10" s="34"/>
      <c r="H10" s="34"/>
    </row>
    <row r="11" spans="1:9" x14ac:dyDescent="0.2">
      <c r="A11" s="73" t="s">
        <v>383</v>
      </c>
      <c r="B11" s="74"/>
      <c r="C11" s="74"/>
      <c r="D11" s="74"/>
      <c r="E11" s="74"/>
      <c r="F11" s="74"/>
      <c r="G11" s="74"/>
      <c r="H11" s="41"/>
    </row>
    <row r="12" spans="1:9" ht="21.75" customHeight="1" x14ac:dyDescent="0.2">
      <c r="A12" s="75" t="s">
        <v>28</v>
      </c>
      <c r="B12" s="75" t="s">
        <v>12</v>
      </c>
      <c r="C12" s="75" t="s">
        <v>17</v>
      </c>
      <c r="D12" s="75" t="s">
        <v>10</v>
      </c>
      <c r="E12" s="75" t="s">
        <v>29</v>
      </c>
      <c r="F12" s="75" t="s">
        <v>18</v>
      </c>
      <c r="G12" s="71" t="s">
        <v>384</v>
      </c>
      <c r="H12" s="71" t="s">
        <v>107</v>
      </c>
    </row>
    <row r="13" spans="1:9" ht="17.25" customHeight="1" x14ac:dyDescent="0.2">
      <c r="A13" s="75"/>
      <c r="B13" s="75"/>
      <c r="C13" s="75"/>
      <c r="D13" s="75"/>
      <c r="E13" s="75"/>
      <c r="F13" s="75"/>
      <c r="G13" s="84"/>
      <c r="H13" s="84"/>
    </row>
    <row r="14" spans="1:9" ht="51" x14ac:dyDescent="0.2">
      <c r="A14" s="54" t="s">
        <v>54</v>
      </c>
      <c r="B14" s="55" t="s">
        <v>44</v>
      </c>
      <c r="C14" s="55" t="s">
        <v>385</v>
      </c>
      <c r="D14" s="56" t="s">
        <v>55</v>
      </c>
      <c r="E14" s="14" t="s">
        <v>56</v>
      </c>
      <c r="F14" s="17">
        <v>271.47000000000003</v>
      </c>
      <c r="G14" s="40" t="s">
        <v>386</v>
      </c>
      <c r="H14" s="57" t="s">
        <v>387</v>
      </c>
      <c r="I14" t="str">
        <f t="shared" ref="I14:I45" si="0">A14&amp;B14</f>
        <v>4PRÓPRIA</v>
      </c>
    </row>
    <row r="15" spans="1:9" ht="63.75" x14ac:dyDescent="0.2">
      <c r="A15" s="49" t="s">
        <v>114</v>
      </c>
      <c r="B15" s="50" t="s">
        <v>44</v>
      </c>
      <c r="C15" s="51" t="s">
        <v>23</v>
      </c>
      <c r="D15" s="52" t="s">
        <v>115</v>
      </c>
      <c r="E15" s="13" t="s">
        <v>48</v>
      </c>
      <c r="F15" s="16">
        <v>49.75</v>
      </c>
      <c r="G15" s="39" t="s">
        <v>388</v>
      </c>
      <c r="H15" s="53" t="s">
        <v>389</v>
      </c>
      <c r="I15" t="str">
        <f t="shared" si="0"/>
        <v>471640PRÓPRIA</v>
      </c>
    </row>
    <row r="16" spans="1:9" ht="63.75" x14ac:dyDescent="0.2">
      <c r="A16" s="54" t="s">
        <v>116</v>
      </c>
      <c r="B16" s="55" t="s">
        <v>44</v>
      </c>
      <c r="C16" s="55" t="s">
        <v>390</v>
      </c>
      <c r="D16" s="56" t="s">
        <v>117</v>
      </c>
      <c r="E16" s="14" t="s">
        <v>48</v>
      </c>
      <c r="F16" s="17">
        <v>2221.36</v>
      </c>
      <c r="G16" s="40" t="s">
        <v>388</v>
      </c>
      <c r="H16" s="57" t="s">
        <v>389</v>
      </c>
      <c r="I16" t="str">
        <f t="shared" si="0"/>
        <v>471641PRÓPRIA</v>
      </c>
    </row>
    <row r="17" spans="1:9" ht="102" x14ac:dyDescent="0.2">
      <c r="A17" s="49" t="s">
        <v>120</v>
      </c>
      <c r="B17" s="50" t="s">
        <v>44</v>
      </c>
      <c r="C17" s="51" t="s">
        <v>23</v>
      </c>
      <c r="D17" s="52" t="s">
        <v>121</v>
      </c>
      <c r="E17" s="13" t="s">
        <v>48</v>
      </c>
      <c r="F17" s="16">
        <v>249.42</v>
      </c>
      <c r="G17" s="39" t="s">
        <v>388</v>
      </c>
      <c r="H17" s="53" t="s">
        <v>391</v>
      </c>
      <c r="I17" t="str">
        <f t="shared" si="0"/>
        <v>471643PRÓPRIA</v>
      </c>
    </row>
    <row r="18" spans="1:9" ht="102" x14ac:dyDescent="0.2">
      <c r="A18" s="54" t="s">
        <v>122</v>
      </c>
      <c r="B18" s="55" t="s">
        <v>44</v>
      </c>
      <c r="C18" s="55" t="s">
        <v>390</v>
      </c>
      <c r="D18" s="56" t="s">
        <v>123</v>
      </c>
      <c r="E18" s="14" t="s">
        <v>48</v>
      </c>
      <c r="F18" s="17">
        <v>2438.9699999999998</v>
      </c>
      <c r="G18" s="40" t="s">
        <v>388</v>
      </c>
      <c r="H18" s="57" t="s">
        <v>391</v>
      </c>
      <c r="I18" t="str">
        <f t="shared" si="0"/>
        <v>471642PRÓPRIA</v>
      </c>
    </row>
    <row r="19" spans="1:9" ht="25.5" x14ac:dyDescent="0.2">
      <c r="A19" s="49" t="s">
        <v>204</v>
      </c>
      <c r="B19" s="50" t="s">
        <v>65</v>
      </c>
      <c r="C19" s="51" t="s">
        <v>23</v>
      </c>
      <c r="D19" s="52" t="s">
        <v>205</v>
      </c>
      <c r="E19" s="13" t="s">
        <v>126</v>
      </c>
      <c r="F19" s="16">
        <v>0.77</v>
      </c>
      <c r="G19" s="39" t="s">
        <v>65</v>
      </c>
      <c r="H19" s="53" t="s">
        <v>62</v>
      </c>
      <c r="I19" t="str">
        <f t="shared" si="0"/>
        <v>43486SINAPI</v>
      </c>
    </row>
    <row r="20" spans="1:9" ht="25.5" x14ac:dyDescent="0.2">
      <c r="A20" s="54" t="s">
        <v>206</v>
      </c>
      <c r="B20" s="55" t="s">
        <v>65</v>
      </c>
      <c r="C20" s="55" t="s">
        <v>23</v>
      </c>
      <c r="D20" s="56" t="s">
        <v>207</v>
      </c>
      <c r="E20" s="14" t="s">
        <v>126</v>
      </c>
      <c r="F20" s="17">
        <v>0.01</v>
      </c>
      <c r="G20" s="40" t="s">
        <v>65</v>
      </c>
      <c r="H20" s="57" t="s">
        <v>62</v>
      </c>
      <c r="I20" t="str">
        <f t="shared" si="0"/>
        <v>43462SINAPI</v>
      </c>
    </row>
    <row r="21" spans="1:9" x14ac:dyDescent="0.2">
      <c r="A21" s="49" t="s">
        <v>163</v>
      </c>
      <c r="B21" s="50" t="s">
        <v>65</v>
      </c>
      <c r="C21" s="51" t="s">
        <v>23</v>
      </c>
      <c r="D21" s="52" t="s">
        <v>164</v>
      </c>
      <c r="E21" s="13" t="s">
        <v>126</v>
      </c>
      <c r="F21" s="16">
        <v>0.08</v>
      </c>
      <c r="G21" s="39" t="s">
        <v>65</v>
      </c>
      <c r="H21" s="53" t="s">
        <v>62</v>
      </c>
      <c r="I21" t="str">
        <f t="shared" si="0"/>
        <v>37373SINAPI</v>
      </c>
    </row>
    <row r="22" spans="1:9" x14ac:dyDescent="0.2">
      <c r="A22" s="54" t="s">
        <v>159</v>
      </c>
      <c r="B22" s="55" t="s">
        <v>65</v>
      </c>
      <c r="C22" s="55" t="s">
        <v>23</v>
      </c>
      <c r="D22" s="56" t="s">
        <v>160</v>
      </c>
      <c r="E22" s="14" t="s">
        <v>126</v>
      </c>
      <c r="F22" s="17">
        <v>1.43</v>
      </c>
      <c r="G22" s="40" t="s">
        <v>65</v>
      </c>
      <c r="H22" s="57" t="s">
        <v>62</v>
      </c>
      <c r="I22" t="str">
        <f t="shared" si="0"/>
        <v>37372SINAPI</v>
      </c>
    </row>
    <row r="23" spans="1:9" x14ac:dyDescent="0.2">
      <c r="A23" s="49" t="s">
        <v>208</v>
      </c>
      <c r="B23" s="50" t="s">
        <v>65</v>
      </c>
      <c r="C23" s="51" t="s">
        <v>390</v>
      </c>
      <c r="D23" s="52" t="s">
        <v>209</v>
      </c>
      <c r="E23" s="13" t="s">
        <v>126</v>
      </c>
      <c r="F23" s="16">
        <v>127.42</v>
      </c>
      <c r="G23" s="39" t="s">
        <v>65</v>
      </c>
      <c r="H23" s="53" t="s">
        <v>62</v>
      </c>
      <c r="I23" t="str">
        <f t="shared" si="0"/>
        <v>2707SINAPI</v>
      </c>
    </row>
    <row r="24" spans="1:9" x14ac:dyDescent="0.2">
      <c r="A24" s="54" t="s">
        <v>134</v>
      </c>
      <c r="B24" s="55" t="s">
        <v>65</v>
      </c>
      <c r="C24" s="55" t="s">
        <v>23</v>
      </c>
      <c r="D24" s="56" t="s">
        <v>135</v>
      </c>
      <c r="E24" s="14" t="s">
        <v>136</v>
      </c>
      <c r="F24" s="17">
        <v>17.829999999999998</v>
      </c>
      <c r="G24" s="40" t="s">
        <v>65</v>
      </c>
      <c r="H24" s="57" t="s">
        <v>62</v>
      </c>
      <c r="I24" t="str">
        <f t="shared" si="0"/>
        <v>5069SINAPI</v>
      </c>
    </row>
    <row r="25" spans="1:9" x14ac:dyDescent="0.2">
      <c r="A25" s="49" t="s">
        <v>137</v>
      </c>
      <c r="B25" s="50" t="s">
        <v>65</v>
      </c>
      <c r="C25" s="51" t="s">
        <v>23</v>
      </c>
      <c r="D25" s="52" t="s">
        <v>138</v>
      </c>
      <c r="E25" s="13" t="s">
        <v>136</v>
      </c>
      <c r="F25" s="16">
        <v>33.28</v>
      </c>
      <c r="G25" s="39" t="s">
        <v>65</v>
      </c>
      <c r="H25" s="53" t="s">
        <v>62</v>
      </c>
      <c r="I25" t="str">
        <f t="shared" si="0"/>
        <v>5065SINAPI</v>
      </c>
    </row>
    <row r="26" spans="1:9" ht="25.5" x14ac:dyDescent="0.2">
      <c r="A26" s="54" t="s">
        <v>139</v>
      </c>
      <c r="B26" s="55" t="s">
        <v>65</v>
      </c>
      <c r="C26" s="55" t="s">
        <v>23</v>
      </c>
      <c r="D26" s="56" t="s">
        <v>140</v>
      </c>
      <c r="E26" s="14" t="s">
        <v>68</v>
      </c>
      <c r="F26" s="17">
        <v>400</v>
      </c>
      <c r="G26" s="40" t="s">
        <v>65</v>
      </c>
      <c r="H26" s="57" t="s">
        <v>62</v>
      </c>
      <c r="I26" t="str">
        <f t="shared" si="0"/>
        <v>4813SINAPI</v>
      </c>
    </row>
    <row r="27" spans="1:9" x14ac:dyDescent="0.2">
      <c r="A27" s="49" t="s">
        <v>141</v>
      </c>
      <c r="B27" s="50" t="s">
        <v>65</v>
      </c>
      <c r="C27" s="51" t="s">
        <v>23</v>
      </c>
      <c r="D27" s="52" t="s">
        <v>142</v>
      </c>
      <c r="E27" s="13" t="s">
        <v>143</v>
      </c>
      <c r="F27" s="16">
        <v>3.67</v>
      </c>
      <c r="G27" s="39" t="s">
        <v>65</v>
      </c>
      <c r="H27" s="53" t="s">
        <v>62</v>
      </c>
      <c r="I27" t="str">
        <f t="shared" si="0"/>
        <v>4509SINAPI</v>
      </c>
    </row>
    <row r="28" spans="1:9" x14ac:dyDescent="0.2">
      <c r="A28" s="54" t="s">
        <v>213</v>
      </c>
      <c r="B28" s="55" t="s">
        <v>65</v>
      </c>
      <c r="C28" s="55" t="s">
        <v>23</v>
      </c>
      <c r="D28" s="56" t="s">
        <v>214</v>
      </c>
      <c r="E28" s="14" t="s">
        <v>158</v>
      </c>
      <c r="F28" s="17">
        <v>36.869999999999997</v>
      </c>
      <c r="G28" s="40" t="s">
        <v>65</v>
      </c>
      <c r="H28" s="57" t="s">
        <v>62</v>
      </c>
      <c r="I28" t="str">
        <f t="shared" si="0"/>
        <v>7340SINAPI</v>
      </c>
    </row>
    <row r="29" spans="1:9" ht="25.5" x14ac:dyDescent="0.2">
      <c r="A29" s="49" t="s">
        <v>217</v>
      </c>
      <c r="B29" s="50" t="s">
        <v>65</v>
      </c>
      <c r="C29" s="51" t="s">
        <v>23</v>
      </c>
      <c r="D29" s="52" t="s">
        <v>218</v>
      </c>
      <c r="E29" s="13" t="s">
        <v>126</v>
      </c>
      <c r="F29" s="16">
        <v>1.39</v>
      </c>
      <c r="G29" s="39" t="s">
        <v>65</v>
      </c>
      <c r="H29" s="53" t="s">
        <v>62</v>
      </c>
      <c r="I29" t="str">
        <f t="shared" si="0"/>
        <v>43491SINAPI</v>
      </c>
    </row>
    <row r="30" spans="1:9" ht="25.5" x14ac:dyDescent="0.2">
      <c r="A30" s="54" t="s">
        <v>219</v>
      </c>
      <c r="B30" s="55" t="s">
        <v>65</v>
      </c>
      <c r="C30" s="55" t="s">
        <v>23</v>
      </c>
      <c r="D30" s="56" t="s">
        <v>220</v>
      </c>
      <c r="E30" s="14" t="s">
        <v>126</v>
      </c>
      <c r="F30" s="17">
        <v>0.61</v>
      </c>
      <c r="G30" s="40" t="s">
        <v>65</v>
      </c>
      <c r="H30" s="57" t="s">
        <v>62</v>
      </c>
      <c r="I30" t="str">
        <f t="shared" si="0"/>
        <v>43467SINAPI</v>
      </c>
    </row>
    <row r="31" spans="1:9" x14ac:dyDescent="0.2">
      <c r="A31" s="49" t="s">
        <v>165</v>
      </c>
      <c r="B31" s="50" t="s">
        <v>65</v>
      </c>
      <c r="C31" s="51" t="s">
        <v>23</v>
      </c>
      <c r="D31" s="52" t="s">
        <v>166</v>
      </c>
      <c r="E31" s="13" t="s">
        <v>126</v>
      </c>
      <c r="F31" s="16">
        <v>0.61</v>
      </c>
      <c r="G31" s="39" t="s">
        <v>65</v>
      </c>
      <c r="H31" s="53" t="s">
        <v>62</v>
      </c>
      <c r="I31" t="str">
        <f t="shared" si="0"/>
        <v>37371SINAPI</v>
      </c>
    </row>
    <row r="32" spans="1:9" x14ac:dyDescent="0.2">
      <c r="A32" s="54" t="s">
        <v>167</v>
      </c>
      <c r="B32" s="55" t="s">
        <v>65</v>
      </c>
      <c r="C32" s="55" t="s">
        <v>23</v>
      </c>
      <c r="D32" s="56" t="s">
        <v>168</v>
      </c>
      <c r="E32" s="14" t="s">
        <v>126</v>
      </c>
      <c r="F32" s="17">
        <v>0.01</v>
      </c>
      <c r="G32" s="40" t="s">
        <v>65</v>
      </c>
      <c r="H32" s="57" t="s">
        <v>62</v>
      </c>
      <c r="I32" t="str">
        <f t="shared" si="0"/>
        <v>37370SINAPI</v>
      </c>
    </row>
    <row r="33" spans="1:9" x14ac:dyDescent="0.2">
      <c r="A33" s="49" t="s">
        <v>221</v>
      </c>
      <c r="B33" s="50" t="s">
        <v>65</v>
      </c>
      <c r="C33" s="51" t="s">
        <v>390</v>
      </c>
      <c r="D33" s="52" t="s">
        <v>222</v>
      </c>
      <c r="E33" s="13" t="s">
        <v>126</v>
      </c>
      <c r="F33" s="16">
        <v>18.02</v>
      </c>
      <c r="G33" s="39" t="s">
        <v>65</v>
      </c>
      <c r="H33" s="53" t="s">
        <v>62</v>
      </c>
      <c r="I33" t="str">
        <f t="shared" si="0"/>
        <v>6111SINAPI</v>
      </c>
    </row>
    <row r="34" spans="1:9" ht="25.5" x14ac:dyDescent="0.2">
      <c r="A34" s="54" t="s">
        <v>225</v>
      </c>
      <c r="B34" s="55" t="s">
        <v>65</v>
      </c>
      <c r="C34" s="55" t="s">
        <v>23</v>
      </c>
      <c r="D34" s="56" t="s">
        <v>226</v>
      </c>
      <c r="E34" s="14" t="s">
        <v>126</v>
      </c>
      <c r="F34" s="17">
        <v>1.43</v>
      </c>
      <c r="G34" s="40" t="s">
        <v>65</v>
      </c>
      <c r="H34" s="57" t="s">
        <v>62</v>
      </c>
      <c r="I34" t="str">
        <f t="shared" si="0"/>
        <v>43483SINAPI</v>
      </c>
    </row>
    <row r="35" spans="1:9" ht="25.5" x14ac:dyDescent="0.2">
      <c r="A35" s="49" t="s">
        <v>227</v>
      </c>
      <c r="B35" s="50" t="s">
        <v>65</v>
      </c>
      <c r="C35" s="51" t="s">
        <v>23</v>
      </c>
      <c r="D35" s="52" t="s">
        <v>228</v>
      </c>
      <c r="E35" s="13" t="s">
        <v>126</v>
      </c>
      <c r="F35" s="16">
        <v>0.44</v>
      </c>
      <c r="G35" s="39" t="s">
        <v>65</v>
      </c>
      <c r="H35" s="53" t="s">
        <v>62</v>
      </c>
      <c r="I35" t="str">
        <f t="shared" si="0"/>
        <v>43459SINAPI</v>
      </c>
    </row>
    <row r="36" spans="1:9" x14ac:dyDescent="0.2">
      <c r="A36" s="54" t="s">
        <v>229</v>
      </c>
      <c r="B36" s="55" t="s">
        <v>65</v>
      </c>
      <c r="C36" s="55" t="s">
        <v>390</v>
      </c>
      <c r="D36" s="56" t="s">
        <v>230</v>
      </c>
      <c r="E36" s="14" t="s">
        <v>126</v>
      </c>
      <c r="F36" s="17">
        <v>28.57</v>
      </c>
      <c r="G36" s="40" t="s">
        <v>65</v>
      </c>
      <c r="H36" s="57" t="s">
        <v>62</v>
      </c>
      <c r="I36" t="str">
        <f t="shared" si="0"/>
        <v>1213SINAPI</v>
      </c>
    </row>
    <row r="37" spans="1:9" ht="25.5" x14ac:dyDescent="0.2">
      <c r="A37" s="49" t="s">
        <v>233</v>
      </c>
      <c r="B37" s="50" t="s">
        <v>65</v>
      </c>
      <c r="C37" s="51" t="s">
        <v>23</v>
      </c>
      <c r="D37" s="52" t="s">
        <v>234</v>
      </c>
      <c r="E37" s="13" t="s">
        <v>126</v>
      </c>
      <c r="F37" s="16">
        <v>1.85</v>
      </c>
      <c r="G37" s="39" t="s">
        <v>65</v>
      </c>
      <c r="H37" s="53" t="s">
        <v>62</v>
      </c>
      <c r="I37" t="str">
        <f t="shared" si="0"/>
        <v>43490SINAPI</v>
      </c>
    </row>
    <row r="38" spans="1:9" ht="25.5" x14ac:dyDescent="0.2">
      <c r="A38" s="54" t="s">
        <v>235</v>
      </c>
      <c r="B38" s="55" t="s">
        <v>65</v>
      </c>
      <c r="C38" s="55" t="s">
        <v>23</v>
      </c>
      <c r="D38" s="56" t="s">
        <v>236</v>
      </c>
      <c r="E38" s="14" t="s">
        <v>126</v>
      </c>
      <c r="F38" s="17">
        <v>2.0499999999999998</v>
      </c>
      <c r="G38" s="40" t="s">
        <v>65</v>
      </c>
      <c r="H38" s="57" t="s">
        <v>62</v>
      </c>
      <c r="I38" t="str">
        <f t="shared" si="0"/>
        <v>43466SINAPI</v>
      </c>
    </row>
    <row r="39" spans="1:9" x14ac:dyDescent="0.2">
      <c r="A39" s="49" t="s">
        <v>237</v>
      </c>
      <c r="B39" s="50" t="s">
        <v>65</v>
      </c>
      <c r="C39" s="51" t="s">
        <v>390</v>
      </c>
      <c r="D39" s="52" t="s">
        <v>238</v>
      </c>
      <c r="E39" s="13" t="s">
        <v>126</v>
      </c>
      <c r="F39" s="16">
        <v>25.37</v>
      </c>
      <c r="G39" s="39" t="s">
        <v>65</v>
      </c>
      <c r="H39" s="53" t="s">
        <v>62</v>
      </c>
      <c r="I39" t="str">
        <f t="shared" si="0"/>
        <v>4783SINAPI</v>
      </c>
    </row>
    <row r="40" spans="1:9" ht="25.5" x14ac:dyDescent="0.2">
      <c r="A40" s="54" t="s">
        <v>241</v>
      </c>
      <c r="B40" s="55" t="s">
        <v>65</v>
      </c>
      <c r="C40" s="55" t="s">
        <v>23</v>
      </c>
      <c r="D40" s="56" t="s">
        <v>242</v>
      </c>
      <c r="E40" s="14" t="s">
        <v>126</v>
      </c>
      <c r="F40" s="17">
        <v>1.31</v>
      </c>
      <c r="G40" s="40" t="s">
        <v>65</v>
      </c>
      <c r="H40" s="57" t="s">
        <v>62</v>
      </c>
      <c r="I40" t="str">
        <f t="shared" si="0"/>
        <v>43489SINAPI</v>
      </c>
    </row>
    <row r="41" spans="1:9" ht="25.5" x14ac:dyDescent="0.2">
      <c r="A41" s="49" t="s">
        <v>243</v>
      </c>
      <c r="B41" s="50" t="s">
        <v>65</v>
      </c>
      <c r="C41" s="51" t="s">
        <v>23</v>
      </c>
      <c r="D41" s="52" t="s">
        <v>244</v>
      </c>
      <c r="E41" s="13" t="s">
        <v>126</v>
      </c>
      <c r="F41" s="16">
        <v>0.78</v>
      </c>
      <c r="G41" s="39" t="s">
        <v>65</v>
      </c>
      <c r="H41" s="53" t="s">
        <v>62</v>
      </c>
      <c r="I41" t="str">
        <f t="shared" si="0"/>
        <v>43465SINAPI</v>
      </c>
    </row>
    <row r="42" spans="1:9" x14ac:dyDescent="0.2">
      <c r="A42" s="54" t="s">
        <v>245</v>
      </c>
      <c r="B42" s="55" t="s">
        <v>65</v>
      </c>
      <c r="C42" s="55" t="s">
        <v>390</v>
      </c>
      <c r="D42" s="56" t="s">
        <v>246</v>
      </c>
      <c r="E42" s="14" t="s">
        <v>126</v>
      </c>
      <c r="F42" s="17">
        <v>27.18</v>
      </c>
      <c r="G42" s="40" t="s">
        <v>65</v>
      </c>
      <c r="H42" s="57" t="s">
        <v>62</v>
      </c>
      <c r="I42" t="str">
        <f t="shared" si="0"/>
        <v>12872SINAPI</v>
      </c>
    </row>
    <row r="43" spans="1:9" x14ac:dyDescent="0.2">
      <c r="A43" s="49" t="s">
        <v>152</v>
      </c>
      <c r="B43" s="50" t="s">
        <v>65</v>
      </c>
      <c r="C43" s="51" t="s">
        <v>390</v>
      </c>
      <c r="D43" s="52" t="s">
        <v>153</v>
      </c>
      <c r="E43" s="13" t="s">
        <v>126</v>
      </c>
      <c r="F43" s="16">
        <v>36.67</v>
      </c>
      <c r="G43" s="39" t="s">
        <v>65</v>
      </c>
      <c r="H43" s="53" t="s">
        <v>62</v>
      </c>
      <c r="I43" t="str">
        <f t="shared" si="0"/>
        <v>4096SINAPI</v>
      </c>
    </row>
    <row r="44" spans="1:9" ht="25.5" x14ac:dyDescent="0.2">
      <c r="A44" s="54" t="s">
        <v>154</v>
      </c>
      <c r="B44" s="55" t="s">
        <v>65</v>
      </c>
      <c r="C44" s="55" t="s">
        <v>392</v>
      </c>
      <c r="D44" s="56" t="s">
        <v>155</v>
      </c>
      <c r="E44" s="14" t="s">
        <v>56</v>
      </c>
      <c r="F44" s="17">
        <v>1243522.31</v>
      </c>
      <c r="G44" s="40" t="s">
        <v>65</v>
      </c>
      <c r="H44" s="57" t="s">
        <v>62</v>
      </c>
      <c r="I44" t="str">
        <f t="shared" si="0"/>
        <v>44475SINAPI</v>
      </c>
    </row>
    <row r="45" spans="1:9" x14ac:dyDescent="0.2">
      <c r="A45" s="49" t="s">
        <v>156</v>
      </c>
      <c r="B45" s="50" t="s">
        <v>65</v>
      </c>
      <c r="C45" s="51" t="s">
        <v>23</v>
      </c>
      <c r="D45" s="52" t="s">
        <v>157</v>
      </c>
      <c r="E45" s="13" t="s">
        <v>158</v>
      </c>
      <c r="F45" s="16">
        <v>6.06</v>
      </c>
      <c r="G45" s="39" t="s">
        <v>65</v>
      </c>
      <c r="H45" s="53" t="s">
        <v>62</v>
      </c>
      <c r="I45" t="str">
        <f t="shared" si="0"/>
        <v>4221SINAPI</v>
      </c>
    </row>
    <row r="46" spans="1:9" ht="25.5" x14ac:dyDescent="0.2">
      <c r="A46" s="54" t="s">
        <v>161</v>
      </c>
      <c r="B46" s="55" t="s">
        <v>65</v>
      </c>
      <c r="C46" s="55" t="s">
        <v>23</v>
      </c>
      <c r="D46" s="56" t="s">
        <v>162</v>
      </c>
      <c r="E46" s="14" t="s">
        <v>126</v>
      </c>
      <c r="F46" s="17">
        <v>0.89</v>
      </c>
      <c r="G46" s="40" t="s">
        <v>65</v>
      </c>
      <c r="H46" s="57" t="s">
        <v>62</v>
      </c>
      <c r="I46" t="str">
        <f t="shared" ref="I46:I65" si="1">A46&amp;B46</f>
        <v>43488SINAPI</v>
      </c>
    </row>
    <row r="47" spans="1:9" x14ac:dyDescent="0.2">
      <c r="A47" s="49" t="s">
        <v>259</v>
      </c>
      <c r="B47" s="50" t="s">
        <v>65</v>
      </c>
      <c r="C47" s="51" t="s">
        <v>390</v>
      </c>
      <c r="D47" s="52" t="s">
        <v>260</v>
      </c>
      <c r="E47" s="13" t="s">
        <v>126</v>
      </c>
      <c r="F47" s="16">
        <v>27.43</v>
      </c>
      <c r="G47" s="39" t="s">
        <v>65</v>
      </c>
      <c r="H47" s="53" t="s">
        <v>62</v>
      </c>
      <c r="I47" t="str">
        <f t="shared" si="1"/>
        <v>6110SINAPI</v>
      </c>
    </row>
    <row r="48" spans="1:9" x14ac:dyDescent="0.2">
      <c r="A48" s="54" t="s">
        <v>284</v>
      </c>
      <c r="B48" s="55" t="s">
        <v>65</v>
      </c>
      <c r="C48" s="55" t="s">
        <v>390</v>
      </c>
      <c r="D48" s="56" t="s">
        <v>285</v>
      </c>
      <c r="E48" s="14" t="s">
        <v>126</v>
      </c>
      <c r="F48" s="17">
        <v>27.43</v>
      </c>
      <c r="G48" s="40" t="s">
        <v>65</v>
      </c>
      <c r="H48" s="57" t="s">
        <v>62</v>
      </c>
      <c r="I48" t="str">
        <f t="shared" si="1"/>
        <v>4750SINAPI</v>
      </c>
    </row>
    <row r="49" spans="1:9" x14ac:dyDescent="0.2">
      <c r="A49" s="49" t="s">
        <v>288</v>
      </c>
      <c r="B49" s="50" t="s">
        <v>65</v>
      </c>
      <c r="C49" s="51" t="s">
        <v>390</v>
      </c>
      <c r="D49" s="52" t="s">
        <v>289</v>
      </c>
      <c r="E49" s="13" t="s">
        <v>126</v>
      </c>
      <c r="F49" s="16">
        <v>28.22</v>
      </c>
      <c r="G49" s="39" t="s">
        <v>65</v>
      </c>
      <c r="H49" s="53" t="s">
        <v>62</v>
      </c>
      <c r="I49" t="str">
        <f t="shared" si="1"/>
        <v>12869SINAPI</v>
      </c>
    </row>
    <row r="50" spans="1:9" ht="25.5" x14ac:dyDescent="0.2">
      <c r="A50" s="54" t="s">
        <v>291</v>
      </c>
      <c r="B50" s="55" t="s">
        <v>65</v>
      </c>
      <c r="C50" s="55" t="s">
        <v>392</v>
      </c>
      <c r="D50" s="56" t="s">
        <v>292</v>
      </c>
      <c r="E50" s="14" t="s">
        <v>56</v>
      </c>
      <c r="F50" s="17">
        <v>857100</v>
      </c>
      <c r="G50" s="40" t="s">
        <v>65</v>
      </c>
      <c r="H50" s="57" t="s">
        <v>62</v>
      </c>
      <c r="I50" t="str">
        <f t="shared" si="1"/>
        <v>4262SINAPI</v>
      </c>
    </row>
    <row r="51" spans="1:9" ht="25.5" x14ac:dyDescent="0.2">
      <c r="A51" s="49" t="s">
        <v>295</v>
      </c>
      <c r="B51" s="50" t="s">
        <v>65</v>
      </c>
      <c r="C51" s="51" t="s">
        <v>23</v>
      </c>
      <c r="D51" s="52" t="s">
        <v>296</v>
      </c>
      <c r="E51" s="13" t="s">
        <v>126</v>
      </c>
      <c r="F51" s="16">
        <v>0.01</v>
      </c>
      <c r="G51" s="39" t="s">
        <v>65</v>
      </c>
      <c r="H51" s="53" t="s">
        <v>62</v>
      </c>
      <c r="I51" t="str">
        <f t="shared" si="1"/>
        <v>43464SINAPI</v>
      </c>
    </row>
    <row r="52" spans="1:9" x14ac:dyDescent="0.2">
      <c r="A52" s="54" t="s">
        <v>297</v>
      </c>
      <c r="B52" s="55" t="s">
        <v>65</v>
      </c>
      <c r="C52" s="55" t="s">
        <v>390</v>
      </c>
      <c r="D52" s="56" t="s">
        <v>298</v>
      </c>
      <c r="E52" s="14" t="s">
        <v>126</v>
      </c>
      <c r="F52" s="17">
        <v>26.6</v>
      </c>
      <c r="G52" s="40" t="s">
        <v>65</v>
      </c>
      <c r="H52" s="57" t="s">
        <v>62</v>
      </c>
      <c r="I52" t="str">
        <f t="shared" si="1"/>
        <v>4248SINAPI</v>
      </c>
    </row>
    <row r="53" spans="1:9" x14ac:dyDescent="0.2">
      <c r="A53" s="49" t="s">
        <v>299</v>
      </c>
      <c r="B53" s="50" t="s">
        <v>65</v>
      </c>
      <c r="C53" s="51" t="s">
        <v>393</v>
      </c>
      <c r="D53" s="52" t="s">
        <v>300</v>
      </c>
      <c r="E53" s="13" t="s">
        <v>301</v>
      </c>
      <c r="F53" s="16">
        <v>0.74</v>
      </c>
      <c r="G53" s="39" t="s">
        <v>65</v>
      </c>
      <c r="H53" s="53" t="s">
        <v>62</v>
      </c>
      <c r="I53" t="str">
        <f t="shared" si="1"/>
        <v>2705SINAPI</v>
      </c>
    </row>
    <row r="54" spans="1:9" ht="38.25" x14ac:dyDescent="0.2">
      <c r="A54" s="54" t="s">
        <v>302</v>
      </c>
      <c r="B54" s="55" t="s">
        <v>65</v>
      </c>
      <c r="C54" s="55" t="s">
        <v>392</v>
      </c>
      <c r="D54" s="56" t="s">
        <v>303</v>
      </c>
      <c r="E54" s="14" t="s">
        <v>56</v>
      </c>
      <c r="F54" s="17">
        <v>9595</v>
      </c>
      <c r="G54" s="40" t="s">
        <v>65</v>
      </c>
      <c r="H54" s="57" t="s">
        <v>62</v>
      </c>
      <c r="I54" t="str">
        <f t="shared" si="1"/>
        <v>40703SINAPI</v>
      </c>
    </row>
    <row r="55" spans="1:9" x14ac:dyDescent="0.2">
      <c r="A55" s="49" t="s">
        <v>306</v>
      </c>
      <c r="B55" s="50" t="s">
        <v>65</v>
      </c>
      <c r="C55" s="51" t="s">
        <v>390</v>
      </c>
      <c r="D55" s="52" t="s">
        <v>307</v>
      </c>
      <c r="E55" s="13" t="s">
        <v>126</v>
      </c>
      <c r="F55" s="16">
        <v>18.96</v>
      </c>
      <c r="G55" s="39" t="s">
        <v>65</v>
      </c>
      <c r="H55" s="53" t="s">
        <v>62</v>
      </c>
      <c r="I55" t="str">
        <f t="shared" si="1"/>
        <v>4257SINAPI</v>
      </c>
    </row>
    <row r="56" spans="1:9" ht="25.5" x14ac:dyDescent="0.2">
      <c r="A56" s="54" t="s">
        <v>322</v>
      </c>
      <c r="B56" s="55" t="s">
        <v>65</v>
      </c>
      <c r="C56" s="55" t="s">
        <v>392</v>
      </c>
      <c r="D56" s="56" t="s">
        <v>323</v>
      </c>
      <c r="E56" s="14" t="s">
        <v>56</v>
      </c>
      <c r="F56" s="17">
        <v>131850</v>
      </c>
      <c r="G56" s="40" t="s">
        <v>65</v>
      </c>
      <c r="H56" s="57" t="s">
        <v>62</v>
      </c>
      <c r="I56" t="str">
        <f t="shared" si="1"/>
        <v>13803SINAPI</v>
      </c>
    </row>
    <row r="57" spans="1:9" ht="25.5" x14ac:dyDescent="0.2">
      <c r="A57" s="49" t="s">
        <v>324</v>
      </c>
      <c r="B57" s="50" t="s">
        <v>65</v>
      </c>
      <c r="C57" s="51" t="s">
        <v>392</v>
      </c>
      <c r="D57" s="52" t="s">
        <v>325</v>
      </c>
      <c r="E57" s="13" t="s">
        <v>56</v>
      </c>
      <c r="F57" s="16">
        <v>21875.48</v>
      </c>
      <c r="G57" s="39" t="s">
        <v>65</v>
      </c>
      <c r="H57" s="53" t="s">
        <v>62</v>
      </c>
      <c r="I57" t="str">
        <f t="shared" si="1"/>
        <v>41898SINAPI</v>
      </c>
    </row>
    <row r="58" spans="1:9" ht="38.25" x14ac:dyDescent="0.2">
      <c r="A58" s="54" t="s">
        <v>348</v>
      </c>
      <c r="B58" s="55" t="s">
        <v>65</v>
      </c>
      <c r="C58" s="55" t="s">
        <v>392</v>
      </c>
      <c r="D58" s="56" t="s">
        <v>349</v>
      </c>
      <c r="E58" s="14" t="s">
        <v>56</v>
      </c>
      <c r="F58" s="17">
        <v>693855.84</v>
      </c>
      <c r="G58" s="40" t="s">
        <v>65</v>
      </c>
      <c r="H58" s="57" t="s">
        <v>62</v>
      </c>
      <c r="I58" t="str">
        <f t="shared" si="1"/>
        <v>37758SINAPI</v>
      </c>
    </row>
    <row r="59" spans="1:9" ht="25.5" x14ac:dyDescent="0.2">
      <c r="A59" s="49" t="s">
        <v>350</v>
      </c>
      <c r="B59" s="50" t="s">
        <v>65</v>
      </c>
      <c r="C59" s="51" t="s">
        <v>392</v>
      </c>
      <c r="D59" s="52" t="s">
        <v>351</v>
      </c>
      <c r="E59" s="13" t="s">
        <v>56</v>
      </c>
      <c r="F59" s="16">
        <v>81699.7</v>
      </c>
      <c r="G59" s="39" t="s">
        <v>65</v>
      </c>
      <c r="H59" s="53" t="s">
        <v>62</v>
      </c>
      <c r="I59" t="str">
        <f t="shared" si="1"/>
        <v>37734SINAPI</v>
      </c>
    </row>
    <row r="60" spans="1:9" x14ac:dyDescent="0.2">
      <c r="A60" s="54" t="s">
        <v>354</v>
      </c>
      <c r="B60" s="55" t="s">
        <v>65</v>
      </c>
      <c r="C60" s="55" t="s">
        <v>390</v>
      </c>
      <c r="D60" s="56" t="s">
        <v>355</v>
      </c>
      <c r="E60" s="14" t="s">
        <v>126</v>
      </c>
      <c r="F60" s="17">
        <v>33.979999999999997</v>
      </c>
      <c r="G60" s="40" t="s">
        <v>65</v>
      </c>
      <c r="H60" s="57" t="s">
        <v>62</v>
      </c>
      <c r="I60" t="str">
        <f t="shared" si="1"/>
        <v>20020SINAPI</v>
      </c>
    </row>
    <row r="61" spans="1:9" x14ac:dyDescent="0.2">
      <c r="A61" s="49" t="s">
        <v>358</v>
      </c>
      <c r="B61" s="50" t="s">
        <v>65</v>
      </c>
      <c r="C61" s="51" t="s">
        <v>390</v>
      </c>
      <c r="D61" s="52" t="s">
        <v>359</v>
      </c>
      <c r="E61" s="13" t="s">
        <v>126</v>
      </c>
      <c r="F61" s="16">
        <v>25.35</v>
      </c>
      <c r="G61" s="39" t="s">
        <v>65</v>
      </c>
      <c r="H61" s="53" t="s">
        <v>62</v>
      </c>
      <c r="I61" t="str">
        <f t="shared" si="1"/>
        <v>4234SINAPI</v>
      </c>
    </row>
    <row r="62" spans="1:9" ht="25.5" x14ac:dyDescent="0.2">
      <c r="A62" s="54" t="s">
        <v>360</v>
      </c>
      <c r="B62" s="55" t="s">
        <v>65</v>
      </c>
      <c r="C62" s="55" t="s">
        <v>392</v>
      </c>
      <c r="D62" s="56" t="s">
        <v>361</v>
      </c>
      <c r="E62" s="14" t="s">
        <v>56</v>
      </c>
      <c r="F62" s="17">
        <v>950000</v>
      </c>
      <c r="G62" s="40" t="s">
        <v>65</v>
      </c>
      <c r="H62" s="57" t="s">
        <v>62</v>
      </c>
      <c r="I62" t="str">
        <f t="shared" si="1"/>
        <v>10685SINAPI</v>
      </c>
    </row>
    <row r="63" spans="1:9" x14ac:dyDescent="0.2">
      <c r="A63" s="49" t="s">
        <v>374</v>
      </c>
      <c r="B63" s="50" t="s">
        <v>65</v>
      </c>
      <c r="C63" s="51" t="s">
        <v>390</v>
      </c>
      <c r="D63" s="52" t="s">
        <v>375</v>
      </c>
      <c r="E63" s="13" t="s">
        <v>126</v>
      </c>
      <c r="F63" s="16">
        <v>19.309999999999999</v>
      </c>
      <c r="G63" s="39" t="s">
        <v>65</v>
      </c>
      <c r="H63" s="53" t="s">
        <v>62</v>
      </c>
      <c r="I63" t="str">
        <f t="shared" si="1"/>
        <v>44503SINAPI</v>
      </c>
    </row>
    <row r="64" spans="1:9" ht="25.5" x14ac:dyDescent="0.2">
      <c r="A64" s="54" t="s">
        <v>376</v>
      </c>
      <c r="B64" s="55" t="s">
        <v>65</v>
      </c>
      <c r="C64" s="55" t="s">
        <v>392</v>
      </c>
      <c r="D64" s="56" t="s">
        <v>377</v>
      </c>
      <c r="E64" s="14" t="s">
        <v>56</v>
      </c>
      <c r="F64" s="17">
        <v>1072975.67</v>
      </c>
      <c r="G64" s="40" t="s">
        <v>65</v>
      </c>
      <c r="H64" s="57" t="s">
        <v>62</v>
      </c>
      <c r="I64" t="str">
        <f t="shared" si="1"/>
        <v>7622SINAPI</v>
      </c>
    </row>
    <row r="65" spans="1:9" ht="25.5" x14ac:dyDescent="0.2">
      <c r="A65" s="49" t="s">
        <v>380</v>
      </c>
      <c r="B65" s="50" t="s">
        <v>65</v>
      </c>
      <c r="C65" s="51" t="s">
        <v>390</v>
      </c>
      <c r="D65" s="52" t="s">
        <v>381</v>
      </c>
      <c r="E65" s="13" t="s">
        <v>126</v>
      </c>
      <c r="F65" s="16">
        <v>25.28</v>
      </c>
      <c r="G65" s="39" t="s">
        <v>65</v>
      </c>
      <c r="H65" s="53" t="s">
        <v>62</v>
      </c>
      <c r="I65" t="str">
        <f t="shared" si="1"/>
        <v>4230SINAPI</v>
      </c>
    </row>
  </sheetData>
  <mergeCells count="18">
    <mergeCell ref="H12:H13"/>
    <mergeCell ref="A11:G11"/>
    <mergeCell ref="A12:A13"/>
    <mergeCell ref="B12:B13"/>
    <mergeCell ref="C12:C13"/>
    <mergeCell ref="D12:D13"/>
    <mergeCell ref="E12:E13"/>
    <mergeCell ref="F12:F13"/>
    <mergeCell ref="G12:G13"/>
    <mergeCell ref="A1:G1"/>
    <mergeCell ref="B2:E2"/>
    <mergeCell ref="F2:G8"/>
    <mergeCell ref="B3:E3"/>
    <mergeCell ref="B4:E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E44" sqref="E44"/>
    </sheetView>
  </sheetViews>
  <sheetFormatPr defaultRowHeight="12.75" x14ac:dyDescent="0.2"/>
  <cols>
    <col min="5" max="5" width="55.7109375" customWidth="1"/>
    <col min="8" max="8" width="10.42578125" customWidth="1"/>
    <col min="9" max="9" width="14" customWidth="1"/>
    <col min="10" max="10" width="9.85546875" customWidth="1"/>
  </cols>
  <sheetData>
    <row r="1" spans="1:10" x14ac:dyDescent="0.2">
      <c r="A1" s="76" t="s">
        <v>0</v>
      </c>
      <c r="B1" s="77"/>
      <c r="C1" s="77"/>
      <c r="D1" s="77"/>
      <c r="E1" s="77"/>
      <c r="F1" s="77"/>
      <c r="G1" s="77"/>
      <c r="H1" s="34"/>
      <c r="I1" s="34"/>
      <c r="J1" s="34"/>
    </row>
    <row r="2" spans="1:10" x14ac:dyDescent="0.2">
      <c r="A2" s="35" t="s">
        <v>1</v>
      </c>
      <c r="B2" s="78" t="s">
        <v>2</v>
      </c>
      <c r="C2" s="79"/>
      <c r="D2" s="79"/>
      <c r="E2" s="79"/>
      <c r="F2" s="21"/>
      <c r="G2" s="22"/>
      <c r="H2" s="34"/>
      <c r="I2" s="34"/>
      <c r="J2" s="34"/>
    </row>
    <row r="3" spans="1:10" x14ac:dyDescent="0.2">
      <c r="A3" s="20" t="s">
        <v>3</v>
      </c>
      <c r="B3" s="80" t="s">
        <v>448</v>
      </c>
      <c r="C3" s="81"/>
      <c r="D3" s="81"/>
      <c r="E3" s="81"/>
      <c r="F3" s="23"/>
      <c r="G3" s="24"/>
      <c r="H3" s="34"/>
      <c r="I3" s="34"/>
      <c r="J3" s="34"/>
    </row>
    <row r="4" spans="1:10" x14ac:dyDescent="0.2">
      <c r="A4" s="35" t="s">
        <v>4</v>
      </c>
      <c r="B4" s="78" t="s">
        <v>5</v>
      </c>
      <c r="C4" s="79"/>
      <c r="D4" s="79"/>
      <c r="E4" s="79"/>
      <c r="F4" s="25"/>
      <c r="G4" s="24"/>
      <c r="H4" s="34"/>
      <c r="I4" s="34"/>
      <c r="J4" s="34"/>
    </row>
    <row r="5" spans="1:10" x14ac:dyDescent="0.2">
      <c r="A5" s="20" t="s">
        <v>6</v>
      </c>
      <c r="B5" s="80" t="s">
        <v>7</v>
      </c>
      <c r="C5" s="81"/>
      <c r="D5" s="81"/>
      <c r="E5" s="81"/>
      <c r="F5" s="25"/>
      <c r="G5" s="24"/>
      <c r="H5" s="34"/>
      <c r="I5" s="34"/>
      <c r="J5" s="34"/>
    </row>
    <row r="6" spans="1:10" x14ac:dyDescent="0.2">
      <c r="A6" s="35" t="s">
        <v>8</v>
      </c>
      <c r="B6" s="78" t="s">
        <v>9</v>
      </c>
      <c r="C6" s="79"/>
      <c r="D6" s="79"/>
      <c r="E6" s="79"/>
      <c r="F6" s="23"/>
      <c r="G6" s="26"/>
      <c r="H6" s="34"/>
      <c r="I6" s="34"/>
      <c r="J6" s="34"/>
    </row>
    <row r="7" spans="1:10" x14ac:dyDescent="0.2">
      <c r="A7" s="20" t="s">
        <v>10</v>
      </c>
      <c r="B7" s="80" t="s">
        <v>11</v>
      </c>
      <c r="C7" s="81"/>
      <c r="D7" s="81"/>
      <c r="E7" s="81"/>
      <c r="F7" s="23"/>
      <c r="G7" s="26"/>
      <c r="H7" s="34"/>
      <c r="I7" s="34"/>
      <c r="J7" s="34"/>
    </row>
    <row r="8" spans="1:10" x14ac:dyDescent="0.2">
      <c r="A8" s="35" t="s">
        <v>12</v>
      </c>
      <c r="B8" s="78" t="s">
        <v>13</v>
      </c>
      <c r="C8" s="79"/>
      <c r="D8" s="79"/>
      <c r="E8" s="79"/>
      <c r="F8" s="23"/>
      <c r="G8" s="26"/>
      <c r="H8" s="34"/>
      <c r="I8" s="34"/>
      <c r="J8" s="34"/>
    </row>
    <row r="9" spans="1:10" x14ac:dyDescent="0.2">
      <c r="A9" s="20" t="s">
        <v>14</v>
      </c>
      <c r="B9" s="80" t="s">
        <v>15</v>
      </c>
      <c r="C9" s="81"/>
      <c r="D9" s="81"/>
      <c r="E9" s="81"/>
      <c r="F9" s="27"/>
      <c r="G9" s="28"/>
      <c r="H9" s="34"/>
      <c r="I9" s="34"/>
      <c r="J9" s="34"/>
    </row>
    <row r="10" spans="1:10" x14ac:dyDescent="0.2">
      <c r="A10" s="29"/>
      <c r="B10" s="70"/>
      <c r="C10" s="70"/>
      <c r="D10" s="70"/>
      <c r="E10" s="70"/>
      <c r="F10" s="31"/>
      <c r="G10" s="32"/>
      <c r="H10" s="34"/>
      <c r="I10" s="34"/>
      <c r="J10" s="34"/>
    </row>
    <row r="11" spans="1:10" x14ac:dyDescent="0.2">
      <c r="A11" s="76" t="s">
        <v>16</v>
      </c>
      <c r="B11" s="77"/>
      <c r="C11" s="77"/>
      <c r="D11" s="77"/>
      <c r="E11" s="77"/>
      <c r="F11" s="77"/>
      <c r="G11" s="77"/>
      <c r="H11" s="34"/>
      <c r="I11" s="34"/>
      <c r="J11" s="34"/>
    </row>
    <row r="12" spans="1:10" x14ac:dyDescent="0.2">
      <c r="A12" s="82" t="s">
        <v>17</v>
      </c>
      <c r="B12" s="82"/>
      <c r="C12" s="82" t="s">
        <v>18</v>
      </c>
      <c r="D12" s="82"/>
      <c r="E12" s="69" t="s">
        <v>19</v>
      </c>
      <c r="F12" s="85" t="s">
        <v>20</v>
      </c>
      <c r="G12" s="86"/>
      <c r="H12" s="34"/>
      <c r="I12" s="34"/>
      <c r="J12" s="34"/>
    </row>
    <row r="13" spans="1:10" x14ac:dyDescent="0.2">
      <c r="A13" s="87" t="s">
        <v>21</v>
      </c>
      <c r="B13" s="87"/>
      <c r="C13" s="88">
        <v>116101.2468145647</v>
      </c>
      <c r="D13" s="88"/>
      <c r="E13" s="36" t="s">
        <v>394</v>
      </c>
      <c r="F13" s="112">
        <v>0.25969999999999999</v>
      </c>
      <c r="G13" s="113"/>
      <c r="H13" s="34"/>
      <c r="I13" s="34"/>
      <c r="J13" s="34"/>
    </row>
    <row r="14" spans="1:10" x14ac:dyDescent="0.2">
      <c r="A14" s="114" t="s">
        <v>395</v>
      </c>
      <c r="B14" s="114"/>
      <c r="C14" s="115">
        <v>92165.7909141579</v>
      </c>
      <c r="D14" s="115"/>
      <c r="E14" s="116" t="s">
        <v>396</v>
      </c>
      <c r="F14" s="117" t="s">
        <v>42</v>
      </c>
      <c r="G14" s="118"/>
      <c r="H14" s="34"/>
      <c r="I14" s="34"/>
      <c r="J14" s="34"/>
    </row>
    <row r="15" spans="1:10" x14ac:dyDescent="0.2">
      <c r="A15" s="87" t="s">
        <v>23</v>
      </c>
      <c r="B15" s="87"/>
      <c r="C15" s="88">
        <v>33789.32628940518</v>
      </c>
      <c r="D15" s="88"/>
      <c r="E15" s="36" t="s">
        <v>23</v>
      </c>
      <c r="F15" s="112">
        <v>0.25969999999999999</v>
      </c>
      <c r="G15" s="113"/>
      <c r="H15" s="34"/>
      <c r="I15" s="34"/>
      <c r="J15" s="34"/>
    </row>
    <row r="16" spans="1:10" x14ac:dyDescent="0.2">
      <c r="A16" s="114" t="s">
        <v>397</v>
      </c>
      <c r="B16" s="114"/>
      <c r="C16" s="115">
        <v>43093.8867371624</v>
      </c>
      <c r="D16" s="115"/>
      <c r="E16" s="116" t="s">
        <v>397</v>
      </c>
      <c r="F16" s="117">
        <v>0.25969999999999999</v>
      </c>
      <c r="G16" s="118"/>
      <c r="H16" s="34"/>
      <c r="I16" s="34"/>
      <c r="J16" s="34"/>
    </row>
    <row r="17" spans="1:10" x14ac:dyDescent="0.2">
      <c r="A17" s="87" t="s">
        <v>24</v>
      </c>
      <c r="B17" s="87"/>
      <c r="C17" s="88">
        <v>82311.920525159527</v>
      </c>
      <c r="D17" s="88"/>
      <c r="E17" s="36" t="s">
        <v>398</v>
      </c>
      <c r="F17" s="112" t="s">
        <v>42</v>
      </c>
      <c r="G17" s="113"/>
      <c r="H17" s="34"/>
      <c r="I17" s="34"/>
      <c r="J17" s="34"/>
    </row>
    <row r="18" spans="1:10" x14ac:dyDescent="0.2">
      <c r="A18" s="114" t="s">
        <v>399</v>
      </c>
      <c r="B18" s="114"/>
      <c r="C18" s="115">
        <v>0</v>
      </c>
      <c r="D18" s="115"/>
      <c r="E18" s="116" t="s">
        <v>399</v>
      </c>
      <c r="F18" s="117">
        <v>0.25969999999999999</v>
      </c>
      <c r="G18" s="118"/>
      <c r="H18" s="34"/>
      <c r="I18" s="34"/>
      <c r="J18" s="34"/>
    </row>
    <row r="19" spans="1:10" x14ac:dyDescent="0.2">
      <c r="A19" s="87" t="s">
        <v>392</v>
      </c>
      <c r="B19" s="87"/>
      <c r="C19" s="88">
        <v>38629.417866361844</v>
      </c>
      <c r="D19" s="88"/>
      <c r="E19" s="36" t="s">
        <v>392</v>
      </c>
      <c r="F19" s="112">
        <v>0.25969999999999999</v>
      </c>
      <c r="G19" s="113"/>
      <c r="H19" s="34"/>
      <c r="I19" s="34"/>
      <c r="J19" s="34"/>
    </row>
    <row r="20" spans="1:10" x14ac:dyDescent="0.2">
      <c r="A20" s="119" t="s">
        <v>400</v>
      </c>
      <c r="B20" s="120"/>
      <c r="C20" s="121">
        <v>0</v>
      </c>
      <c r="D20" s="122"/>
      <c r="E20" s="116" t="s">
        <v>401</v>
      </c>
      <c r="F20" s="117">
        <v>0.25969999999999999</v>
      </c>
      <c r="G20" s="118"/>
      <c r="H20" s="34"/>
      <c r="I20" s="34"/>
      <c r="J20" s="34"/>
    </row>
    <row r="21" spans="1:10" x14ac:dyDescent="0.2">
      <c r="A21" s="123" t="s">
        <v>385</v>
      </c>
      <c r="B21" s="124"/>
      <c r="C21" s="125">
        <v>341.97075900000004</v>
      </c>
      <c r="D21" s="126"/>
      <c r="E21" s="36" t="s">
        <v>402</v>
      </c>
      <c r="F21" s="112">
        <v>0.25969999999999999</v>
      </c>
      <c r="G21" s="113"/>
      <c r="H21" s="34"/>
      <c r="I21" s="34"/>
      <c r="J21" s="34"/>
    </row>
    <row r="22" spans="1:10" x14ac:dyDescent="0.2">
      <c r="A22" s="119" t="s">
        <v>403</v>
      </c>
      <c r="B22" s="120"/>
      <c r="C22" s="121">
        <v>0</v>
      </c>
      <c r="D22" s="122"/>
      <c r="E22" s="116" t="s">
        <v>404</v>
      </c>
      <c r="F22" s="117">
        <v>0.25969999999999999</v>
      </c>
      <c r="G22" s="118"/>
      <c r="H22" s="34"/>
      <c r="I22" s="34"/>
      <c r="J22" s="34"/>
    </row>
    <row r="23" spans="1:10" x14ac:dyDescent="0.2">
      <c r="A23" s="123" t="s">
        <v>393</v>
      </c>
      <c r="B23" s="124"/>
      <c r="C23" s="125">
        <v>246.64516263528333</v>
      </c>
      <c r="D23" s="126"/>
      <c r="E23" s="36" t="s">
        <v>405</v>
      </c>
      <c r="F23" s="112">
        <v>0.25969999999999999</v>
      </c>
      <c r="G23" s="113"/>
      <c r="H23" s="34"/>
      <c r="I23" s="34"/>
      <c r="J23" s="34"/>
    </row>
    <row r="24" spans="1:10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">
      <c r="A25" s="73" t="s">
        <v>406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0" x14ac:dyDescent="0.2">
      <c r="A26" s="68" t="s">
        <v>26</v>
      </c>
      <c r="B26" s="68" t="s">
        <v>407</v>
      </c>
      <c r="C26" s="127" t="s">
        <v>408</v>
      </c>
      <c r="D26" s="128"/>
      <c r="E26" s="68" t="s">
        <v>10</v>
      </c>
      <c r="F26" s="129" t="s">
        <v>409</v>
      </c>
      <c r="G26" s="68" t="s">
        <v>410</v>
      </c>
      <c r="H26" s="130" t="s">
        <v>411</v>
      </c>
      <c r="I26" s="68" t="s">
        <v>412</v>
      </c>
      <c r="J26" s="68" t="s">
        <v>413</v>
      </c>
    </row>
    <row r="27" spans="1:10" x14ac:dyDescent="0.2">
      <c r="A27" s="131" t="s">
        <v>414</v>
      </c>
      <c r="B27" s="132" t="s">
        <v>415</v>
      </c>
      <c r="C27" s="133" t="s">
        <v>416</v>
      </c>
      <c r="D27" s="134"/>
      <c r="E27" s="135" t="s">
        <v>417</v>
      </c>
      <c r="F27" s="136">
        <v>0.03</v>
      </c>
      <c r="G27" s="137"/>
      <c r="H27" s="138">
        <v>0.03</v>
      </c>
      <c r="I27" s="139">
        <v>0.04</v>
      </c>
      <c r="J27" s="139">
        <v>5.5E-2</v>
      </c>
    </row>
    <row r="28" spans="1:10" x14ac:dyDescent="0.2">
      <c r="A28" s="131" t="s">
        <v>418</v>
      </c>
      <c r="B28" s="132" t="s">
        <v>419</v>
      </c>
      <c r="C28" s="133" t="s">
        <v>416</v>
      </c>
      <c r="D28" s="134"/>
      <c r="E28" s="135" t="s">
        <v>420</v>
      </c>
      <c r="F28" s="136">
        <v>8.0000000000000002E-3</v>
      </c>
      <c r="G28" s="137"/>
      <c r="H28" s="138">
        <v>8.0000000000000002E-3</v>
      </c>
      <c r="I28" s="139">
        <v>8.0000000000000002E-3</v>
      </c>
      <c r="J28" s="139">
        <v>0.01</v>
      </c>
    </row>
    <row r="29" spans="1:10" x14ac:dyDescent="0.2">
      <c r="A29" s="131" t="s">
        <v>421</v>
      </c>
      <c r="B29" s="132" t="s">
        <v>422</v>
      </c>
      <c r="C29" s="133" t="s">
        <v>416</v>
      </c>
      <c r="D29" s="134"/>
      <c r="E29" s="135" t="s">
        <v>423</v>
      </c>
      <c r="F29" s="136">
        <v>9.7000000000000003E-3</v>
      </c>
      <c r="G29" s="137"/>
      <c r="H29" s="138">
        <v>9.7000000000000003E-3</v>
      </c>
      <c r="I29" s="139">
        <v>1.2699999999999999E-2</v>
      </c>
      <c r="J29" s="139">
        <v>1.2699999999999999E-2</v>
      </c>
    </row>
    <row r="30" spans="1:10" x14ac:dyDescent="0.2">
      <c r="A30" s="131" t="s">
        <v>54</v>
      </c>
      <c r="B30" s="132" t="s">
        <v>424</v>
      </c>
      <c r="C30" s="133" t="s">
        <v>416</v>
      </c>
      <c r="D30" s="134"/>
      <c r="E30" s="135" t="s">
        <v>425</v>
      </c>
      <c r="F30" s="136">
        <v>5.8999999999999999E-3</v>
      </c>
      <c r="G30" s="137"/>
      <c r="H30" s="138">
        <v>5.8999999999999999E-3</v>
      </c>
      <c r="I30" s="139">
        <v>1.23E-2</v>
      </c>
      <c r="J30" s="139">
        <v>1.3899999999999999E-2</v>
      </c>
    </row>
    <row r="31" spans="1:10" x14ac:dyDescent="0.2">
      <c r="A31" s="131" t="s">
        <v>426</v>
      </c>
      <c r="B31" s="132" t="s">
        <v>427</v>
      </c>
      <c r="C31" s="133" t="s">
        <v>416</v>
      </c>
      <c r="D31" s="134"/>
      <c r="E31" s="135" t="s">
        <v>428</v>
      </c>
      <c r="F31" s="136">
        <v>7.400000000000001E-2</v>
      </c>
      <c r="G31" s="137"/>
      <c r="H31" s="138">
        <v>6.1600000000000002E-2</v>
      </c>
      <c r="I31" s="139">
        <v>7.400000000000001E-2</v>
      </c>
      <c r="J31" s="139">
        <v>8.9600000000000013E-2</v>
      </c>
    </row>
    <row r="32" spans="1:10" x14ac:dyDescent="0.2">
      <c r="A32" s="131" t="s">
        <v>429</v>
      </c>
      <c r="B32" s="132" t="s">
        <v>430</v>
      </c>
      <c r="C32" s="133"/>
      <c r="D32" s="134"/>
      <c r="E32" s="135" t="s">
        <v>431</v>
      </c>
      <c r="F32" s="136">
        <v>0.10150000000000001</v>
      </c>
      <c r="G32" s="137"/>
      <c r="H32" s="138"/>
      <c r="I32" s="139"/>
      <c r="J32" s="139"/>
    </row>
    <row r="33" spans="1:10" x14ac:dyDescent="0.2">
      <c r="A33" s="140" t="s">
        <v>432</v>
      </c>
      <c r="B33" s="141" t="s">
        <v>62</v>
      </c>
      <c r="C33" s="142"/>
      <c r="D33" s="143"/>
      <c r="E33" s="144" t="s">
        <v>433</v>
      </c>
      <c r="F33" s="145">
        <v>6.5000000000000006E-3</v>
      </c>
      <c r="G33" s="146"/>
      <c r="H33" s="147"/>
      <c r="I33" s="148"/>
      <c r="J33" s="148"/>
    </row>
    <row r="34" spans="1:10" x14ac:dyDescent="0.2">
      <c r="A34" s="140" t="s">
        <v>434</v>
      </c>
      <c r="B34" s="141" t="s">
        <v>62</v>
      </c>
      <c r="C34" s="142"/>
      <c r="D34" s="143"/>
      <c r="E34" s="144" t="s">
        <v>435</v>
      </c>
      <c r="F34" s="145">
        <v>0.03</v>
      </c>
      <c r="G34" s="146"/>
      <c r="H34" s="147"/>
      <c r="I34" s="148"/>
      <c r="J34" s="148"/>
    </row>
    <row r="35" spans="1:10" x14ac:dyDescent="0.2">
      <c r="A35" s="140" t="s">
        <v>436</v>
      </c>
      <c r="B35" s="141" t="s">
        <v>62</v>
      </c>
      <c r="C35" s="142"/>
      <c r="D35" s="143"/>
      <c r="E35" s="144" t="s">
        <v>437</v>
      </c>
      <c r="F35" s="145">
        <v>0.02</v>
      </c>
      <c r="G35" s="146"/>
      <c r="H35" s="147"/>
      <c r="I35" s="148"/>
      <c r="J35" s="148"/>
    </row>
    <row r="36" spans="1:10" x14ac:dyDescent="0.2">
      <c r="A36" s="140" t="s">
        <v>438</v>
      </c>
      <c r="B36" s="141" t="s">
        <v>62</v>
      </c>
      <c r="C36" s="142"/>
      <c r="D36" s="143"/>
      <c r="E36" s="144" t="s">
        <v>439</v>
      </c>
      <c r="F36" s="145">
        <v>4.4999999999999998E-2</v>
      </c>
      <c r="G36" s="146"/>
      <c r="H36" s="147"/>
      <c r="I36" s="148"/>
      <c r="J36" s="148"/>
    </row>
    <row r="37" spans="1:10" x14ac:dyDescent="0.2">
      <c r="A37" s="149" t="s">
        <v>440</v>
      </c>
      <c r="B37" s="150"/>
      <c r="C37" s="150"/>
      <c r="D37" s="150"/>
      <c r="E37" s="151"/>
      <c r="F37" s="152" t="s">
        <v>441</v>
      </c>
      <c r="G37" s="153" t="s">
        <v>442</v>
      </c>
      <c r="H37" s="153"/>
      <c r="I37" s="153"/>
      <c r="J37" s="154" t="s">
        <v>443</v>
      </c>
    </row>
    <row r="38" spans="1:10" x14ac:dyDescent="0.2">
      <c r="A38" s="155"/>
      <c r="B38" s="156"/>
      <c r="C38" s="156"/>
      <c r="D38" s="156"/>
      <c r="E38" s="157"/>
      <c r="F38" s="158"/>
      <c r="G38" s="159"/>
      <c r="H38" s="159"/>
      <c r="I38" s="159"/>
      <c r="J38" s="160"/>
    </row>
    <row r="39" spans="1:10" x14ac:dyDescent="0.2">
      <c r="A39" s="161" t="s">
        <v>444</v>
      </c>
      <c r="B39" s="162"/>
      <c r="C39" s="163" t="s">
        <v>445</v>
      </c>
      <c r="D39" s="163"/>
      <c r="E39" s="164"/>
      <c r="F39" s="158"/>
      <c r="G39" s="153" t="s">
        <v>446</v>
      </c>
      <c r="H39" s="153"/>
      <c r="I39" s="153"/>
      <c r="J39" s="160"/>
    </row>
    <row r="40" spans="1:10" x14ac:dyDescent="0.2">
      <c r="A40" s="161" t="s">
        <v>447</v>
      </c>
      <c r="B40" s="162"/>
      <c r="C40" s="165">
        <v>0.25969999999999999</v>
      </c>
      <c r="D40" s="166"/>
      <c r="E40" s="167"/>
      <c r="F40" s="168"/>
      <c r="G40" s="169"/>
      <c r="H40" s="169"/>
      <c r="I40" s="169"/>
      <c r="J40" s="170"/>
    </row>
    <row r="44" spans="1:10" x14ac:dyDescent="0.2">
      <c r="F44" s="171"/>
    </row>
  </sheetData>
  <mergeCells count="57">
    <mergeCell ref="C39:E39"/>
    <mergeCell ref="G39:I40"/>
    <mergeCell ref="A40:B40"/>
    <mergeCell ref="C40:E40"/>
    <mergeCell ref="A23:B23"/>
    <mergeCell ref="C23:D23"/>
    <mergeCell ref="F23:G23"/>
    <mergeCell ref="A25:J25"/>
    <mergeCell ref="C26:D26"/>
    <mergeCell ref="A37:E38"/>
    <mergeCell ref="F37:F40"/>
    <mergeCell ref="G37:I38"/>
    <mergeCell ref="J37:J40"/>
    <mergeCell ref="A39:B39"/>
    <mergeCell ref="A21:B21"/>
    <mergeCell ref="C21:D21"/>
    <mergeCell ref="F21:G21"/>
    <mergeCell ref="A22:B22"/>
    <mergeCell ref="C22:D22"/>
    <mergeCell ref="F22:G22"/>
    <mergeCell ref="A19:B19"/>
    <mergeCell ref="C19:D19"/>
    <mergeCell ref="F19:G19"/>
    <mergeCell ref="A20:B20"/>
    <mergeCell ref="C20:D20"/>
    <mergeCell ref="F20:G20"/>
    <mergeCell ref="A17:B17"/>
    <mergeCell ref="C17:D17"/>
    <mergeCell ref="F17:G17"/>
    <mergeCell ref="A18:B18"/>
    <mergeCell ref="C18:D18"/>
    <mergeCell ref="F18:G18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B7:E7"/>
    <mergeCell ref="B8:E8"/>
    <mergeCell ref="B9:E9"/>
    <mergeCell ref="A11:G11"/>
    <mergeCell ref="A12:B12"/>
    <mergeCell ref="C12:D12"/>
    <mergeCell ref="F12:G12"/>
    <mergeCell ref="A1:G1"/>
    <mergeCell ref="B2:E2"/>
    <mergeCell ref="B3:E3"/>
    <mergeCell ref="B4:E4"/>
    <mergeCell ref="B5:E5"/>
    <mergeCell ref="B6:E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Composições</vt:lpstr>
      <vt:lpstr>Insumos</vt:lpstr>
      <vt:lpstr>BDI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Edvanio Teixeira</dc:creator>
  <cp:keywords/>
  <dc:description/>
  <cp:lastModifiedBy>Marco Faust Ramos</cp:lastModifiedBy>
  <cp:revision>1</cp:revision>
  <dcterms:created xsi:type="dcterms:W3CDTF">2019-12-15T18:50:44Z</dcterms:created>
  <dcterms:modified xsi:type="dcterms:W3CDTF">2025-08-18T19:24:00Z</dcterms:modified>
  <cp:category/>
  <cp:contentStatus/>
</cp:coreProperties>
</file>