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 PROJOBRA\2 VARAS TRABALHISTAS\BNU_BLUMENAU\BEIRA RIO\2026 - PLATAFORMA ELEVATÓRIA, PORTA GIRATÓRIA, ILUMINAÇÃO FACHADA\3 - PROJETOS\2 - ORÇAMENTO\EDITÁVEIS\"/>
    </mc:Choice>
  </mc:AlternateContent>
  <bookViews>
    <workbookView xWindow="0" yWindow="0" windowWidth="28800" windowHeight="12435" tabRatio="500"/>
  </bookViews>
  <sheets>
    <sheet name="ORÇAMENTO" sheetId="1" r:id="rId1"/>
    <sheet name="Cronograma" sheetId="9" r:id="rId2"/>
    <sheet name="Composições" sheetId="2" r:id="rId3"/>
    <sheet name="Insumos" sheetId="3" r:id="rId4"/>
    <sheet name="Encargos Sociais 2026" sheetId="4" r:id="rId5"/>
    <sheet name="BDI" sheetId="8" r:id="rId6"/>
    <sheet name="BDI Equipamentos" sheetId="7" r:id="rId7"/>
  </sheets>
  <definedNames>
    <definedName name="_xlchart.v1.0" localSheetId="5" hidden="1">#REF!</definedName>
    <definedName name="_xlchart.v1.0" localSheetId="6" hidden="1">#REF!</definedName>
    <definedName name="_xlchart.v1.0" localSheetId="4" hidden="1">#REF!</definedName>
    <definedName name="_xlchart.v1.0" hidden="1">#REF!</definedName>
    <definedName name="_xlchart.v1.1" localSheetId="5" hidden="1">#REF!</definedName>
    <definedName name="_xlchart.v1.1" localSheetId="6" hidden="1">#REF!</definedName>
    <definedName name="_xlchart.v1.1" localSheetId="4" hidden="1">#REF!</definedName>
    <definedName name="_xlchart.v1.1" hidden="1">#REF!</definedName>
    <definedName name="_xlnm.Print_Area" localSheetId="5">BDI!$A$1:$J$29</definedName>
    <definedName name="_xlnm.Print_Area" localSheetId="6">'BDI Equipamentos'!$A$1:$J$29</definedName>
    <definedName name="_xlnm.Print_Area" localSheetId="2">Composições!$A$1:$AD$443</definedName>
    <definedName name="_xlnm.Print_Area" localSheetId="4">'Encargos Sociais 2026'!$A$1:$M$51</definedName>
    <definedName name="_xlnm.Print_Area" localSheetId="3">Insumos!$A$1:$H$147</definedName>
    <definedName name="_xlnm.Print_Area" localSheetId="0">ORÇAMENTO!$B$2:$O$88</definedName>
    <definedName name="BDI" hidden="1">#REF!</definedName>
    <definedName name="_xlnm.Print_Titles" localSheetId="2">Composições!$11:$13</definedName>
    <definedName name="_xlnm.Print_Titles" localSheetId="3">Insumos!$11:$13</definedName>
    <definedName name="_xlnm.Print_Titles" localSheetId="0">ORÇAMENTO!$9:$10</definedName>
  </definedNames>
  <calcPr calcId="152511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24" i="9" l="1"/>
  <c r="K23" i="9"/>
  <c r="J22" i="9"/>
  <c r="K22" i="9" s="1"/>
  <c r="I22" i="9"/>
  <c r="H22" i="9"/>
  <c r="G22" i="9"/>
  <c r="F22" i="9"/>
  <c r="E22" i="9"/>
  <c r="K21" i="9"/>
  <c r="K20" i="9"/>
  <c r="J20" i="9"/>
  <c r="I20" i="9"/>
  <c r="H20" i="9"/>
  <c r="G20" i="9"/>
  <c r="F20" i="9"/>
  <c r="E20" i="9"/>
  <c r="K19" i="9"/>
  <c r="J18" i="9"/>
  <c r="I18" i="9"/>
  <c r="H18" i="9"/>
  <c r="G18" i="9"/>
  <c r="F18" i="9"/>
  <c r="E18" i="9"/>
  <c r="K18" i="9" s="1"/>
  <c r="K17" i="9"/>
  <c r="J16" i="9"/>
  <c r="I16" i="9"/>
  <c r="H16" i="9"/>
  <c r="G16" i="9"/>
  <c r="F16" i="9"/>
  <c r="E16" i="9"/>
  <c r="K16" i="9" s="1"/>
  <c r="K15" i="9"/>
  <c r="J14" i="9"/>
  <c r="J24" i="9" s="1"/>
  <c r="I14" i="9"/>
  <c r="H14" i="9"/>
  <c r="G14" i="9"/>
  <c r="F14" i="9"/>
  <c r="F24" i="9" s="1"/>
  <c r="E14" i="9"/>
  <c r="K13" i="9"/>
  <c r="J12" i="9"/>
  <c r="I12" i="9"/>
  <c r="H12" i="9"/>
  <c r="G12" i="9"/>
  <c r="G24" i="9" s="1"/>
  <c r="F12" i="9"/>
  <c r="E12" i="9"/>
  <c r="K11" i="9"/>
  <c r="J10" i="9"/>
  <c r="I10" i="9"/>
  <c r="H10" i="9"/>
  <c r="H24" i="9" s="1"/>
  <c r="G10" i="9"/>
  <c r="F10" i="9"/>
  <c r="E10" i="9"/>
  <c r="E24" i="9" s="1"/>
  <c r="E25" i="9" s="1"/>
  <c r="F25" i="9" s="1"/>
  <c r="G25" i="9" s="1"/>
  <c r="H25" i="9" s="1"/>
  <c r="I25" i="9" s="1"/>
  <c r="J25" i="9" s="1"/>
  <c r="K10" i="9" l="1"/>
  <c r="K24" i="9" s="1"/>
  <c r="K12" i="9"/>
  <c r="K14" i="9"/>
  <c r="D17" i="9" l="1"/>
  <c r="D15" i="9"/>
  <c r="D13" i="9"/>
  <c r="D11" i="9"/>
  <c r="D19" i="9"/>
  <c r="D23" i="9"/>
  <c r="D21" i="9"/>
  <c r="K18" i="2" l="1"/>
  <c r="I147" i="3" l="1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P330" i="2" s="1"/>
  <c r="Q330" i="2" s="1"/>
  <c r="AE442" i="2"/>
  <c r="AE433" i="2"/>
  <c r="AE431" i="2"/>
  <c r="AE422" i="2"/>
  <c r="AE420" i="2"/>
  <c r="AE416" i="2"/>
  <c r="AE414" i="2"/>
  <c r="AE412" i="2"/>
  <c r="AE403" i="2"/>
  <c r="AE394" i="2"/>
  <c r="AE390" i="2"/>
  <c r="AE385" i="2"/>
  <c r="AE381" i="2"/>
  <c r="AE379" i="2"/>
  <c r="AE370" i="2"/>
  <c r="AE368" i="2"/>
  <c r="AE359" i="2"/>
  <c r="AE357" i="2"/>
  <c r="H353" i="2"/>
  <c r="I353" i="2" s="1"/>
  <c r="AE348" i="2"/>
  <c r="AE345" i="2"/>
  <c r="AE343" i="2"/>
  <c r="N337" i="2"/>
  <c r="O337" i="2" s="1"/>
  <c r="AE334" i="2"/>
  <c r="AE332" i="2"/>
  <c r="P329" i="2"/>
  <c r="Q329" i="2" s="1"/>
  <c r="AE323" i="2"/>
  <c r="AE321" i="2"/>
  <c r="AE312" i="2"/>
  <c r="AE310" i="2"/>
  <c r="P307" i="2"/>
  <c r="Q307" i="2" s="1"/>
  <c r="L304" i="2"/>
  <c r="M304" i="2" s="1"/>
  <c r="AE301" i="2"/>
  <c r="AE299" i="2"/>
  <c r="H298" i="2"/>
  <c r="I298" i="2" s="1"/>
  <c r="I297" i="2" s="1"/>
  <c r="AE297" i="2"/>
  <c r="AE295" i="2"/>
  <c r="H293" i="2"/>
  <c r="I293" i="2" s="1"/>
  <c r="V292" i="2"/>
  <c r="W292" i="2" s="1"/>
  <c r="N292" i="2"/>
  <c r="O292" i="2" s="1"/>
  <c r="L292" i="2"/>
  <c r="M292" i="2" s="1"/>
  <c r="Z291" i="2"/>
  <c r="AA291" i="2" s="1"/>
  <c r="R291" i="2"/>
  <c r="S291" i="2" s="1"/>
  <c r="P291" i="2"/>
  <c r="Q291" i="2" s="1"/>
  <c r="L291" i="2"/>
  <c r="M291" i="2" s="1"/>
  <c r="Z290" i="2"/>
  <c r="AA290" i="2" s="1"/>
  <c r="V290" i="2"/>
  <c r="W290" i="2" s="1"/>
  <c r="T290" i="2"/>
  <c r="U290" i="2" s="1"/>
  <c r="Z289" i="2"/>
  <c r="AA289" i="2" s="1"/>
  <c r="T289" i="2"/>
  <c r="U289" i="2" s="1"/>
  <c r="N289" i="2"/>
  <c r="O289" i="2" s="1"/>
  <c r="H289" i="2"/>
  <c r="I289" i="2" s="1"/>
  <c r="X288" i="2"/>
  <c r="Y288" i="2" s="1"/>
  <c r="N288" i="2"/>
  <c r="O288" i="2" s="1"/>
  <c r="L288" i="2"/>
  <c r="M288" i="2" s="1"/>
  <c r="H288" i="2"/>
  <c r="I288" i="2" s="1"/>
  <c r="AE286" i="2"/>
  <c r="V285" i="2"/>
  <c r="W285" i="2" s="1"/>
  <c r="T285" i="2"/>
  <c r="R285" i="2"/>
  <c r="S285" i="2" s="1"/>
  <c r="N285" i="2"/>
  <c r="O285" i="2" s="1"/>
  <c r="L285" i="2"/>
  <c r="M285" i="2" s="1"/>
  <c r="Z284" i="2"/>
  <c r="AA284" i="2" s="1"/>
  <c r="X284" i="2"/>
  <c r="Y284" i="2" s="1"/>
  <c r="V284" i="2"/>
  <c r="W284" i="2" s="1"/>
  <c r="R284" i="2"/>
  <c r="S284" i="2" s="1"/>
  <c r="P284" i="2"/>
  <c r="Q284" i="2" s="1"/>
  <c r="N284" i="2"/>
  <c r="O284" i="2" s="1"/>
  <c r="H284" i="2"/>
  <c r="I284" i="2" s="1"/>
  <c r="Z283" i="2"/>
  <c r="AA283" i="2" s="1"/>
  <c r="V283" i="2"/>
  <c r="W283" i="2" s="1"/>
  <c r="T283" i="2"/>
  <c r="R283" i="2"/>
  <c r="S283" i="2" s="1"/>
  <c r="N283" i="2"/>
  <c r="O283" i="2" s="1"/>
  <c r="L283" i="2"/>
  <c r="M283" i="2" s="1"/>
  <c r="Z282" i="2"/>
  <c r="AA282" i="2" s="1"/>
  <c r="X282" i="2"/>
  <c r="Y282" i="2" s="1"/>
  <c r="V282" i="2"/>
  <c r="W282" i="2" s="1"/>
  <c r="R282" i="2"/>
  <c r="S282" i="2" s="1"/>
  <c r="P282" i="2"/>
  <c r="Q282" i="2" s="1"/>
  <c r="N282" i="2"/>
  <c r="O282" i="2" s="1"/>
  <c r="H282" i="2"/>
  <c r="I282" i="2" s="1"/>
  <c r="Z281" i="2"/>
  <c r="AA281" i="2" s="1"/>
  <c r="V281" i="2"/>
  <c r="W281" i="2" s="1"/>
  <c r="T281" i="2"/>
  <c r="R281" i="2"/>
  <c r="S281" i="2" s="1"/>
  <c r="N281" i="2"/>
  <c r="O281" i="2" s="1"/>
  <c r="L281" i="2"/>
  <c r="M281" i="2" s="1"/>
  <c r="Z280" i="2"/>
  <c r="AA280" i="2" s="1"/>
  <c r="X280" i="2"/>
  <c r="Y280" i="2" s="1"/>
  <c r="V280" i="2"/>
  <c r="W280" i="2" s="1"/>
  <c r="R280" i="2"/>
  <c r="S280" i="2" s="1"/>
  <c r="P280" i="2"/>
  <c r="Q280" i="2" s="1"/>
  <c r="N280" i="2"/>
  <c r="O280" i="2" s="1"/>
  <c r="H280" i="2"/>
  <c r="I280" i="2" s="1"/>
  <c r="Z279" i="2"/>
  <c r="AA279" i="2" s="1"/>
  <c r="V279" i="2"/>
  <c r="W279" i="2" s="1"/>
  <c r="T279" i="2"/>
  <c r="R279" i="2"/>
  <c r="S279" i="2" s="1"/>
  <c r="P279" i="2"/>
  <c r="Q279" i="2" s="1"/>
  <c r="N279" i="2"/>
  <c r="O279" i="2" s="1"/>
  <c r="L279" i="2"/>
  <c r="M279" i="2" s="1"/>
  <c r="H279" i="2"/>
  <c r="I279" i="2" s="1"/>
  <c r="AE277" i="2"/>
  <c r="T273" i="2"/>
  <c r="U273" i="2" s="1"/>
  <c r="L273" i="2"/>
  <c r="M273" i="2" s="1"/>
  <c r="X272" i="2"/>
  <c r="Y272" i="2" s="1"/>
  <c r="T272" i="2"/>
  <c r="U272" i="2" s="1"/>
  <c r="P272" i="2"/>
  <c r="Q272" i="2" s="1"/>
  <c r="L272" i="2"/>
  <c r="M272" i="2" s="1"/>
  <c r="H272" i="2"/>
  <c r="I272" i="2" s="1"/>
  <c r="X271" i="2"/>
  <c r="Y271" i="2" s="1"/>
  <c r="T271" i="2"/>
  <c r="P271" i="2"/>
  <c r="Q271" i="2" s="1"/>
  <c r="L271" i="2"/>
  <c r="M271" i="2" s="1"/>
  <c r="H271" i="2"/>
  <c r="I271" i="2" s="1"/>
  <c r="Z270" i="2"/>
  <c r="AA270" i="2" s="1"/>
  <c r="X270" i="2"/>
  <c r="Y270" i="2" s="1"/>
  <c r="V270" i="2"/>
  <c r="W270" i="2" s="1"/>
  <c r="T270" i="2"/>
  <c r="R270" i="2"/>
  <c r="S270" i="2" s="1"/>
  <c r="P270" i="2"/>
  <c r="Q270" i="2" s="1"/>
  <c r="N270" i="2"/>
  <c r="O270" i="2" s="1"/>
  <c r="L270" i="2"/>
  <c r="M270" i="2" s="1"/>
  <c r="H270" i="2"/>
  <c r="I270" i="2" s="1"/>
  <c r="AE268" i="2"/>
  <c r="Z267" i="2"/>
  <c r="AA267" i="2" s="1"/>
  <c r="X267" i="2"/>
  <c r="Y267" i="2" s="1"/>
  <c r="V267" i="2"/>
  <c r="W267" i="2" s="1"/>
  <c r="T267" i="2"/>
  <c r="U267" i="2" s="1"/>
  <c r="R267" i="2"/>
  <c r="S267" i="2" s="1"/>
  <c r="P267" i="2"/>
  <c r="Q267" i="2" s="1"/>
  <c r="N267" i="2"/>
  <c r="O267" i="2" s="1"/>
  <c r="L267" i="2"/>
  <c r="H267" i="2"/>
  <c r="I267" i="2" s="1"/>
  <c r="AE265" i="2"/>
  <c r="Z264" i="2"/>
  <c r="AA264" i="2" s="1"/>
  <c r="AA263" i="2" s="1"/>
  <c r="X264" i="2"/>
  <c r="Y264" i="2" s="1"/>
  <c r="Y263" i="2" s="1"/>
  <c r="V264" i="2"/>
  <c r="W264" i="2" s="1"/>
  <c r="W263" i="2" s="1"/>
  <c r="T264" i="2"/>
  <c r="U264" i="2" s="1"/>
  <c r="R264" i="2"/>
  <c r="S264" i="2" s="1"/>
  <c r="S263" i="2" s="1"/>
  <c r="P264" i="2"/>
  <c r="Q264" i="2" s="1"/>
  <c r="Q263" i="2" s="1"/>
  <c r="N264" i="2"/>
  <c r="O264" i="2" s="1"/>
  <c r="O263" i="2" s="1"/>
  <c r="L264" i="2"/>
  <c r="M264" i="2" s="1"/>
  <c r="M263" i="2" s="1"/>
  <c r="H264" i="2"/>
  <c r="I264" i="2" s="1"/>
  <c r="I263" i="2" s="1"/>
  <c r="AE263" i="2"/>
  <c r="Z262" i="2"/>
  <c r="AA262" i="2" s="1"/>
  <c r="AA261" i="2" s="1"/>
  <c r="X262" i="2"/>
  <c r="Y262" i="2" s="1"/>
  <c r="Y261" i="2" s="1"/>
  <c r="V262" i="2"/>
  <c r="W262" i="2" s="1"/>
  <c r="W261" i="2" s="1"/>
  <c r="T262" i="2"/>
  <c r="U262" i="2" s="1"/>
  <c r="R262" i="2"/>
  <c r="S262" i="2" s="1"/>
  <c r="S261" i="2" s="1"/>
  <c r="P262" i="2"/>
  <c r="Q262" i="2" s="1"/>
  <c r="Q261" i="2" s="1"/>
  <c r="N262" i="2"/>
  <c r="L262" i="2"/>
  <c r="M262" i="2" s="1"/>
  <c r="M261" i="2" s="1"/>
  <c r="H262" i="2"/>
  <c r="I262" i="2" s="1"/>
  <c r="I261" i="2" s="1"/>
  <c r="AE261" i="2"/>
  <c r="Z260" i="2"/>
  <c r="AA260" i="2" s="1"/>
  <c r="X260" i="2"/>
  <c r="Y260" i="2" s="1"/>
  <c r="V260" i="2"/>
  <c r="W260" i="2" s="1"/>
  <c r="T260" i="2"/>
  <c r="U260" i="2" s="1"/>
  <c r="R260" i="2"/>
  <c r="S260" i="2" s="1"/>
  <c r="P260" i="2"/>
  <c r="Q260" i="2" s="1"/>
  <c r="N260" i="2"/>
  <c r="O260" i="2" s="1"/>
  <c r="L260" i="2"/>
  <c r="H260" i="2"/>
  <c r="I260" i="2" s="1"/>
  <c r="Z259" i="2"/>
  <c r="AA259" i="2" s="1"/>
  <c r="X259" i="2"/>
  <c r="Y259" i="2" s="1"/>
  <c r="V259" i="2"/>
  <c r="W259" i="2" s="1"/>
  <c r="T259" i="2"/>
  <c r="U259" i="2" s="1"/>
  <c r="R259" i="2"/>
  <c r="S259" i="2" s="1"/>
  <c r="P259" i="2"/>
  <c r="Q259" i="2" s="1"/>
  <c r="N259" i="2"/>
  <c r="O259" i="2" s="1"/>
  <c r="L259" i="2"/>
  <c r="M259" i="2" s="1"/>
  <c r="H259" i="2"/>
  <c r="I259" i="2" s="1"/>
  <c r="Z258" i="2"/>
  <c r="AA258" i="2" s="1"/>
  <c r="X258" i="2"/>
  <c r="Y258" i="2" s="1"/>
  <c r="V258" i="2"/>
  <c r="W258" i="2" s="1"/>
  <c r="T258" i="2"/>
  <c r="U258" i="2" s="1"/>
  <c r="R258" i="2"/>
  <c r="S258" i="2" s="1"/>
  <c r="P258" i="2"/>
  <c r="Q258" i="2" s="1"/>
  <c r="N258" i="2"/>
  <c r="O258" i="2" s="1"/>
  <c r="L258" i="2"/>
  <c r="M258" i="2" s="1"/>
  <c r="H258" i="2"/>
  <c r="I258" i="2" s="1"/>
  <c r="Z257" i="2"/>
  <c r="AA257" i="2" s="1"/>
  <c r="X257" i="2"/>
  <c r="Y257" i="2" s="1"/>
  <c r="V257" i="2"/>
  <c r="W257" i="2" s="1"/>
  <c r="T257" i="2"/>
  <c r="U257" i="2" s="1"/>
  <c r="R257" i="2"/>
  <c r="S257" i="2" s="1"/>
  <c r="P257" i="2"/>
  <c r="Q257" i="2" s="1"/>
  <c r="N257" i="2"/>
  <c r="O257" i="2" s="1"/>
  <c r="L257" i="2"/>
  <c r="M257" i="2" s="1"/>
  <c r="H257" i="2"/>
  <c r="I257" i="2" s="1"/>
  <c r="Z256" i="2"/>
  <c r="AA256" i="2" s="1"/>
  <c r="X256" i="2"/>
  <c r="V256" i="2"/>
  <c r="W256" i="2" s="1"/>
  <c r="T256" i="2"/>
  <c r="U256" i="2" s="1"/>
  <c r="R256" i="2"/>
  <c r="S256" i="2" s="1"/>
  <c r="P256" i="2"/>
  <c r="Q256" i="2" s="1"/>
  <c r="N256" i="2"/>
  <c r="O256" i="2" s="1"/>
  <c r="L256" i="2"/>
  <c r="M256" i="2" s="1"/>
  <c r="H256" i="2"/>
  <c r="I256" i="2" s="1"/>
  <c r="Z255" i="2"/>
  <c r="AA255" i="2" s="1"/>
  <c r="X255" i="2"/>
  <c r="Y255" i="2" s="1"/>
  <c r="V255" i="2"/>
  <c r="W255" i="2" s="1"/>
  <c r="T255" i="2"/>
  <c r="R255" i="2"/>
  <c r="S255" i="2" s="1"/>
  <c r="P255" i="2"/>
  <c r="Q255" i="2" s="1"/>
  <c r="N255" i="2"/>
  <c r="O255" i="2" s="1"/>
  <c r="L255" i="2"/>
  <c r="M255" i="2" s="1"/>
  <c r="H255" i="2"/>
  <c r="I255" i="2" s="1"/>
  <c r="Z254" i="2"/>
  <c r="AA254" i="2" s="1"/>
  <c r="X254" i="2"/>
  <c r="Y254" i="2" s="1"/>
  <c r="V254" i="2"/>
  <c r="W254" i="2" s="1"/>
  <c r="T254" i="2"/>
  <c r="U254" i="2" s="1"/>
  <c r="R254" i="2"/>
  <c r="S254" i="2" s="1"/>
  <c r="P254" i="2"/>
  <c r="Q254" i="2" s="1"/>
  <c r="O254" i="2"/>
  <c r="N254" i="2"/>
  <c r="L254" i="2"/>
  <c r="M254" i="2" s="1"/>
  <c r="H254" i="2"/>
  <c r="I254" i="2" s="1"/>
  <c r="AE252" i="2"/>
  <c r="Z251" i="2"/>
  <c r="AA251" i="2" s="1"/>
  <c r="X251" i="2"/>
  <c r="Y251" i="2" s="1"/>
  <c r="V251" i="2"/>
  <c r="W251" i="2" s="1"/>
  <c r="T251" i="2"/>
  <c r="U251" i="2" s="1"/>
  <c r="R251" i="2"/>
  <c r="S251" i="2" s="1"/>
  <c r="P251" i="2"/>
  <c r="Q251" i="2" s="1"/>
  <c r="N251" i="2"/>
  <c r="O251" i="2" s="1"/>
  <c r="L251" i="2"/>
  <c r="M251" i="2" s="1"/>
  <c r="H251" i="2"/>
  <c r="I251" i="2" s="1"/>
  <c r="Z250" i="2"/>
  <c r="AA250" i="2" s="1"/>
  <c r="X250" i="2"/>
  <c r="Y250" i="2" s="1"/>
  <c r="V250" i="2"/>
  <c r="W250" i="2" s="1"/>
  <c r="T250" i="2"/>
  <c r="R250" i="2"/>
  <c r="S250" i="2" s="1"/>
  <c r="P250" i="2"/>
  <c r="Q250" i="2" s="1"/>
  <c r="N250" i="2"/>
  <c r="O250" i="2" s="1"/>
  <c r="L250" i="2"/>
  <c r="M250" i="2" s="1"/>
  <c r="H250" i="2"/>
  <c r="I250" i="2" s="1"/>
  <c r="Z249" i="2"/>
  <c r="AA249" i="2" s="1"/>
  <c r="X249" i="2"/>
  <c r="Y249" i="2" s="1"/>
  <c r="V249" i="2"/>
  <c r="W249" i="2" s="1"/>
  <c r="T249" i="2"/>
  <c r="U249" i="2" s="1"/>
  <c r="R249" i="2"/>
  <c r="S249" i="2" s="1"/>
  <c r="P249" i="2"/>
  <c r="Q249" i="2" s="1"/>
  <c r="N249" i="2"/>
  <c r="L249" i="2"/>
  <c r="M249" i="2" s="1"/>
  <c r="H249" i="2"/>
  <c r="I249" i="2" s="1"/>
  <c r="Z248" i="2"/>
  <c r="AA248" i="2" s="1"/>
  <c r="X248" i="2"/>
  <c r="Y248" i="2" s="1"/>
  <c r="V248" i="2"/>
  <c r="W248" i="2" s="1"/>
  <c r="T248" i="2"/>
  <c r="U248" i="2" s="1"/>
  <c r="R248" i="2"/>
  <c r="S248" i="2" s="1"/>
  <c r="P248" i="2"/>
  <c r="Q248" i="2" s="1"/>
  <c r="N248" i="2"/>
  <c r="O248" i="2" s="1"/>
  <c r="L248" i="2"/>
  <c r="M248" i="2" s="1"/>
  <c r="H248" i="2"/>
  <c r="I248" i="2" s="1"/>
  <c r="Z247" i="2"/>
  <c r="AA247" i="2" s="1"/>
  <c r="X247" i="2"/>
  <c r="Y247" i="2" s="1"/>
  <c r="V247" i="2"/>
  <c r="W247" i="2" s="1"/>
  <c r="T247" i="2"/>
  <c r="U247" i="2" s="1"/>
  <c r="R247" i="2"/>
  <c r="S247" i="2" s="1"/>
  <c r="P247" i="2"/>
  <c r="Q247" i="2" s="1"/>
  <c r="N247" i="2"/>
  <c r="O247" i="2" s="1"/>
  <c r="L247" i="2"/>
  <c r="M247" i="2" s="1"/>
  <c r="H247" i="2"/>
  <c r="I247" i="2" s="1"/>
  <c r="Z246" i="2"/>
  <c r="AA246" i="2" s="1"/>
  <c r="X246" i="2"/>
  <c r="Y246" i="2" s="1"/>
  <c r="V246" i="2"/>
  <c r="W246" i="2" s="1"/>
  <c r="T246" i="2"/>
  <c r="U246" i="2" s="1"/>
  <c r="R246" i="2"/>
  <c r="S246" i="2" s="1"/>
  <c r="P246" i="2"/>
  <c r="Q246" i="2" s="1"/>
  <c r="N246" i="2"/>
  <c r="O246" i="2" s="1"/>
  <c r="L246" i="2"/>
  <c r="M246" i="2" s="1"/>
  <c r="H246" i="2"/>
  <c r="I246" i="2" s="1"/>
  <c r="AE244" i="2"/>
  <c r="Z243" i="2"/>
  <c r="AA243" i="2" s="1"/>
  <c r="X243" i="2"/>
  <c r="Y243" i="2" s="1"/>
  <c r="V243" i="2"/>
  <c r="W243" i="2" s="1"/>
  <c r="T243" i="2"/>
  <c r="U243" i="2" s="1"/>
  <c r="R243" i="2"/>
  <c r="S243" i="2" s="1"/>
  <c r="P243" i="2"/>
  <c r="Q243" i="2" s="1"/>
  <c r="N243" i="2"/>
  <c r="L243" i="2"/>
  <c r="M243" i="2" s="1"/>
  <c r="H243" i="2"/>
  <c r="I243" i="2" s="1"/>
  <c r="AE241" i="2"/>
  <c r="Z240" i="2"/>
  <c r="AA240" i="2" s="1"/>
  <c r="X240" i="2"/>
  <c r="V240" i="2"/>
  <c r="W240" i="2" s="1"/>
  <c r="T240" i="2"/>
  <c r="U240" i="2" s="1"/>
  <c r="R240" i="2"/>
  <c r="S240" i="2" s="1"/>
  <c r="P240" i="2"/>
  <c r="Q240" i="2" s="1"/>
  <c r="N240" i="2"/>
  <c r="O240" i="2" s="1"/>
  <c r="L240" i="2"/>
  <c r="M240" i="2" s="1"/>
  <c r="H240" i="2"/>
  <c r="I240" i="2" s="1"/>
  <c r="AE237" i="2"/>
  <c r="Z236" i="2"/>
  <c r="AA236" i="2" s="1"/>
  <c r="X236" i="2"/>
  <c r="Y236" i="2" s="1"/>
  <c r="V236" i="2"/>
  <c r="W236" i="2" s="1"/>
  <c r="T236" i="2"/>
  <c r="U236" i="2" s="1"/>
  <c r="R236" i="2"/>
  <c r="S236" i="2" s="1"/>
  <c r="P236" i="2"/>
  <c r="Q236" i="2" s="1"/>
  <c r="N236" i="2"/>
  <c r="O236" i="2" s="1"/>
  <c r="L236" i="2"/>
  <c r="M236" i="2" s="1"/>
  <c r="H236" i="2"/>
  <c r="I236" i="2" s="1"/>
  <c r="AE233" i="2"/>
  <c r="Z230" i="2"/>
  <c r="AA230" i="2" s="1"/>
  <c r="X230" i="2"/>
  <c r="Y230" i="2" s="1"/>
  <c r="V230" i="2"/>
  <c r="W230" i="2" s="1"/>
  <c r="T230" i="2"/>
  <c r="U230" i="2" s="1"/>
  <c r="R230" i="2"/>
  <c r="S230" i="2" s="1"/>
  <c r="P230" i="2"/>
  <c r="Q230" i="2" s="1"/>
  <c r="N230" i="2"/>
  <c r="L230" i="2"/>
  <c r="M230" i="2" s="1"/>
  <c r="H230" i="2"/>
  <c r="I230" i="2" s="1"/>
  <c r="AE229" i="2"/>
  <c r="Z228" i="2"/>
  <c r="AA228" i="2" s="1"/>
  <c r="X228" i="2"/>
  <c r="Y228" i="2" s="1"/>
  <c r="V228" i="2"/>
  <c r="W228" i="2" s="1"/>
  <c r="T228" i="2"/>
  <c r="U228" i="2" s="1"/>
  <c r="R228" i="2"/>
  <c r="S228" i="2" s="1"/>
  <c r="P228" i="2"/>
  <c r="Q228" i="2" s="1"/>
  <c r="N228" i="2"/>
  <c r="L228" i="2"/>
  <c r="M228" i="2" s="1"/>
  <c r="H228" i="2"/>
  <c r="I228" i="2" s="1"/>
  <c r="AE225" i="2"/>
  <c r="Z224" i="2"/>
  <c r="AA224" i="2" s="1"/>
  <c r="X224" i="2"/>
  <c r="Y224" i="2" s="1"/>
  <c r="V224" i="2"/>
  <c r="W224" i="2" s="1"/>
  <c r="T224" i="2"/>
  <c r="R224" i="2"/>
  <c r="S224" i="2" s="1"/>
  <c r="P224" i="2"/>
  <c r="Q224" i="2" s="1"/>
  <c r="N224" i="2"/>
  <c r="O224" i="2" s="1"/>
  <c r="L224" i="2"/>
  <c r="M224" i="2" s="1"/>
  <c r="H224" i="2"/>
  <c r="I224" i="2" s="1"/>
  <c r="AE221" i="2"/>
  <c r="Z220" i="2"/>
  <c r="AA220" i="2" s="1"/>
  <c r="X220" i="2"/>
  <c r="Y220" i="2" s="1"/>
  <c r="V220" i="2"/>
  <c r="W220" i="2" s="1"/>
  <c r="T220" i="2"/>
  <c r="R220" i="2"/>
  <c r="S220" i="2" s="1"/>
  <c r="P220" i="2"/>
  <c r="Q220" i="2" s="1"/>
  <c r="N220" i="2"/>
  <c r="O220" i="2" s="1"/>
  <c r="L220" i="2"/>
  <c r="M220" i="2" s="1"/>
  <c r="H220" i="2"/>
  <c r="I220" i="2" s="1"/>
  <c r="Z219" i="2"/>
  <c r="AA219" i="2" s="1"/>
  <c r="X219" i="2"/>
  <c r="Y219" i="2" s="1"/>
  <c r="V219" i="2"/>
  <c r="W219" i="2" s="1"/>
  <c r="T219" i="2"/>
  <c r="U219" i="2" s="1"/>
  <c r="R219" i="2"/>
  <c r="S219" i="2" s="1"/>
  <c r="P219" i="2"/>
  <c r="Q219" i="2" s="1"/>
  <c r="N219" i="2"/>
  <c r="O219" i="2" s="1"/>
  <c r="L219" i="2"/>
  <c r="M219" i="2" s="1"/>
  <c r="H219" i="2"/>
  <c r="I219" i="2" s="1"/>
  <c r="Z218" i="2"/>
  <c r="AA218" i="2" s="1"/>
  <c r="X218" i="2"/>
  <c r="Y218" i="2" s="1"/>
  <c r="V218" i="2"/>
  <c r="W218" i="2" s="1"/>
  <c r="T218" i="2"/>
  <c r="U218" i="2" s="1"/>
  <c r="R218" i="2"/>
  <c r="S218" i="2" s="1"/>
  <c r="P218" i="2"/>
  <c r="Q218" i="2" s="1"/>
  <c r="N218" i="2"/>
  <c r="O218" i="2" s="1"/>
  <c r="L218" i="2"/>
  <c r="M218" i="2" s="1"/>
  <c r="H218" i="2"/>
  <c r="I218" i="2" s="1"/>
  <c r="AE215" i="2"/>
  <c r="Z213" i="2"/>
  <c r="AA213" i="2" s="1"/>
  <c r="X213" i="2"/>
  <c r="Y213" i="2" s="1"/>
  <c r="V213" i="2"/>
  <c r="W213" i="2" s="1"/>
  <c r="T213" i="2"/>
  <c r="U213" i="2" s="1"/>
  <c r="R213" i="2"/>
  <c r="S213" i="2" s="1"/>
  <c r="P213" i="2"/>
  <c r="Q213" i="2" s="1"/>
  <c r="N213" i="2"/>
  <c r="O213" i="2" s="1"/>
  <c r="L213" i="2"/>
  <c r="M213" i="2" s="1"/>
  <c r="H213" i="2"/>
  <c r="I213" i="2" s="1"/>
  <c r="AE212" i="2"/>
  <c r="Z210" i="2"/>
  <c r="AA210" i="2" s="1"/>
  <c r="X210" i="2"/>
  <c r="Y210" i="2" s="1"/>
  <c r="V210" i="2"/>
  <c r="W210" i="2" s="1"/>
  <c r="T210" i="2"/>
  <c r="S210" i="2"/>
  <c r="R210" i="2"/>
  <c r="P210" i="2"/>
  <c r="Q210" i="2" s="1"/>
  <c r="N210" i="2"/>
  <c r="O210" i="2" s="1"/>
  <c r="L210" i="2"/>
  <c r="M210" i="2" s="1"/>
  <c r="H210" i="2"/>
  <c r="I210" i="2" s="1"/>
  <c r="AE209" i="2"/>
  <c r="Z208" i="2"/>
  <c r="AA208" i="2" s="1"/>
  <c r="X208" i="2"/>
  <c r="Y208" i="2" s="1"/>
  <c r="V208" i="2"/>
  <c r="W208" i="2" s="1"/>
  <c r="T208" i="2"/>
  <c r="U208" i="2" s="1"/>
  <c r="R208" i="2"/>
  <c r="S208" i="2" s="1"/>
  <c r="P208" i="2"/>
  <c r="Q208" i="2" s="1"/>
  <c r="N208" i="2"/>
  <c r="M208" i="2"/>
  <c r="L208" i="2"/>
  <c r="H208" i="2"/>
  <c r="I208" i="2" s="1"/>
  <c r="Z207" i="2"/>
  <c r="AA207" i="2" s="1"/>
  <c r="X207" i="2"/>
  <c r="Y207" i="2" s="1"/>
  <c r="V207" i="2"/>
  <c r="W207" i="2" s="1"/>
  <c r="T207" i="2"/>
  <c r="U207" i="2" s="1"/>
  <c r="R207" i="2"/>
  <c r="S207" i="2" s="1"/>
  <c r="P207" i="2"/>
  <c r="Q207" i="2" s="1"/>
  <c r="N207" i="2"/>
  <c r="O207" i="2" s="1"/>
  <c r="L207" i="2"/>
  <c r="M207" i="2" s="1"/>
  <c r="H207" i="2"/>
  <c r="I207" i="2" s="1"/>
  <c r="Z206" i="2"/>
  <c r="AA206" i="2" s="1"/>
  <c r="X206" i="2"/>
  <c r="Y206" i="2" s="1"/>
  <c r="V206" i="2"/>
  <c r="W206" i="2" s="1"/>
  <c r="T206" i="2"/>
  <c r="U206" i="2" s="1"/>
  <c r="R206" i="2"/>
  <c r="S206" i="2" s="1"/>
  <c r="P206" i="2"/>
  <c r="Q206" i="2" s="1"/>
  <c r="N206" i="2"/>
  <c r="L206" i="2"/>
  <c r="M206" i="2" s="1"/>
  <c r="H206" i="2"/>
  <c r="I206" i="2" s="1"/>
  <c r="Z205" i="2"/>
  <c r="AA205" i="2" s="1"/>
  <c r="Y205" i="2"/>
  <c r="X205" i="2"/>
  <c r="V205" i="2"/>
  <c r="W205" i="2" s="1"/>
  <c r="T205" i="2"/>
  <c r="U205" i="2" s="1"/>
  <c r="R205" i="2"/>
  <c r="S205" i="2" s="1"/>
  <c r="P205" i="2"/>
  <c r="Q205" i="2" s="1"/>
  <c r="N205" i="2"/>
  <c r="O205" i="2" s="1"/>
  <c r="L205" i="2"/>
  <c r="M205" i="2" s="1"/>
  <c r="H205" i="2"/>
  <c r="I205" i="2" s="1"/>
  <c r="Z204" i="2"/>
  <c r="AA204" i="2" s="1"/>
  <c r="X204" i="2"/>
  <c r="Y204" i="2" s="1"/>
  <c r="V204" i="2"/>
  <c r="W204" i="2" s="1"/>
  <c r="T204" i="2"/>
  <c r="U204" i="2" s="1"/>
  <c r="R204" i="2"/>
  <c r="S204" i="2" s="1"/>
  <c r="P204" i="2"/>
  <c r="Q204" i="2" s="1"/>
  <c r="N204" i="2"/>
  <c r="M204" i="2"/>
  <c r="L204" i="2"/>
  <c r="H204" i="2"/>
  <c r="I204" i="2" s="1"/>
  <c r="AE201" i="2"/>
  <c r="Z200" i="2"/>
  <c r="AA200" i="2" s="1"/>
  <c r="X200" i="2"/>
  <c r="Y200" i="2" s="1"/>
  <c r="V200" i="2"/>
  <c r="W200" i="2" s="1"/>
  <c r="T200" i="2"/>
  <c r="U200" i="2" s="1"/>
  <c r="R200" i="2"/>
  <c r="S200" i="2" s="1"/>
  <c r="P200" i="2"/>
  <c r="Q200" i="2" s="1"/>
  <c r="N200" i="2"/>
  <c r="O200" i="2" s="1"/>
  <c r="L200" i="2"/>
  <c r="M200" i="2" s="1"/>
  <c r="I200" i="2"/>
  <c r="H200" i="2"/>
  <c r="Z199" i="2"/>
  <c r="AA199" i="2" s="1"/>
  <c r="X199" i="2"/>
  <c r="V199" i="2"/>
  <c r="W199" i="2" s="1"/>
  <c r="T199" i="2"/>
  <c r="U199" i="2" s="1"/>
  <c r="R199" i="2"/>
  <c r="S199" i="2" s="1"/>
  <c r="P199" i="2"/>
  <c r="Q199" i="2" s="1"/>
  <c r="N199" i="2"/>
  <c r="O199" i="2" s="1"/>
  <c r="M199" i="2"/>
  <c r="L199" i="2"/>
  <c r="H199" i="2"/>
  <c r="I199" i="2" s="1"/>
  <c r="Z198" i="2"/>
  <c r="AA198" i="2" s="1"/>
  <c r="X198" i="2"/>
  <c r="Y198" i="2" s="1"/>
  <c r="V198" i="2"/>
  <c r="W198" i="2" s="1"/>
  <c r="T198" i="2"/>
  <c r="U198" i="2" s="1"/>
  <c r="R198" i="2"/>
  <c r="S198" i="2" s="1"/>
  <c r="P198" i="2"/>
  <c r="Q198" i="2" s="1"/>
  <c r="N198" i="2"/>
  <c r="O198" i="2" s="1"/>
  <c r="L198" i="2"/>
  <c r="M198" i="2" s="1"/>
  <c r="H198" i="2"/>
  <c r="I198" i="2" s="1"/>
  <c r="AE197" i="2"/>
  <c r="Z196" i="2"/>
  <c r="AA196" i="2" s="1"/>
  <c r="X196" i="2"/>
  <c r="Y196" i="2" s="1"/>
  <c r="V196" i="2"/>
  <c r="W196" i="2" s="1"/>
  <c r="T196" i="2"/>
  <c r="U196" i="2" s="1"/>
  <c r="R196" i="2"/>
  <c r="S196" i="2" s="1"/>
  <c r="P196" i="2"/>
  <c r="Q196" i="2" s="1"/>
  <c r="N196" i="2"/>
  <c r="O196" i="2" s="1"/>
  <c r="L196" i="2"/>
  <c r="M196" i="2" s="1"/>
  <c r="H196" i="2"/>
  <c r="I196" i="2" s="1"/>
  <c r="Z195" i="2"/>
  <c r="AA195" i="2" s="1"/>
  <c r="X195" i="2"/>
  <c r="Y195" i="2" s="1"/>
  <c r="V195" i="2"/>
  <c r="W195" i="2" s="1"/>
  <c r="T195" i="2"/>
  <c r="U195" i="2" s="1"/>
  <c r="R195" i="2"/>
  <c r="S195" i="2" s="1"/>
  <c r="P195" i="2"/>
  <c r="Q195" i="2" s="1"/>
  <c r="N195" i="2"/>
  <c r="O195" i="2" s="1"/>
  <c r="L195" i="2"/>
  <c r="H195" i="2"/>
  <c r="I195" i="2" s="1"/>
  <c r="AE194" i="2"/>
  <c r="Z193" i="2"/>
  <c r="AA193" i="2" s="1"/>
  <c r="X193" i="2"/>
  <c r="Y193" i="2" s="1"/>
  <c r="V193" i="2"/>
  <c r="W193" i="2" s="1"/>
  <c r="T193" i="2"/>
  <c r="U193" i="2" s="1"/>
  <c r="R193" i="2"/>
  <c r="S193" i="2" s="1"/>
  <c r="P193" i="2"/>
  <c r="Q193" i="2" s="1"/>
  <c r="N193" i="2"/>
  <c r="L193" i="2"/>
  <c r="M193" i="2" s="1"/>
  <c r="H193" i="2"/>
  <c r="I193" i="2" s="1"/>
  <c r="Z192" i="2"/>
  <c r="AA192" i="2" s="1"/>
  <c r="X192" i="2"/>
  <c r="Y192" i="2" s="1"/>
  <c r="V192" i="2"/>
  <c r="W192" i="2" s="1"/>
  <c r="T192" i="2"/>
  <c r="U192" i="2" s="1"/>
  <c r="R192" i="2"/>
  <c r="S192" i="2" s="1"/>
  <c r="P192" i="2"/>
  <c r="Q192" i="2" s="1"/>
  <c r="N192" i="2"/>
  <c r="O192" i="2" s="1"/>
  <c r="L192" i="2"/>
  <c r="M192" i="2" s="1"/>
  <c r="H192" i="2"/>
  <c r="I192" i="2" s="1"/>
  <c r="AE190" i="2"/>
  <c r="Z189" i="2"/>
  <c r="AA189" i="2" s="1"/>
  <c r="X189" i="2"/>
  <c r="Y189" i="2" s="1"/>
  <c r="V189" i="2"/>
  <c r="W189" i="2" s="1"/>
  <c r="T189" i="2"/>
  <c r="U189" i="2" s="1"/>
  <c r="R189" i="2"/>
  <c r="S189" i="2" s="1"/>
  <c r="P189" i="2"/>
  <c r="Q189" i="2" s="1"/>
  <c r="N189" i="2"/>
  <c r="L189" i="2"/>
  <c r="M189" i="2" s="1"/>
  <c r="H189" i="2"/>
  <c r="I189" i="2" s="1"/>
  <c r="Z188" i="2"/>
  <c r="AA188" i="2" s="1"/>
  <c r="X188" i="2"/>
  <c r="Y188" i="2" s="1"/>
  <c r="V188" i="2"/>
  <c r="W188" i="2" s="1"/>
  <c r="T188" i="2"/>
  <c r="U188" i="2" s="1"/>
  <c r="R188" i="2"/>
  <c r="S188" i="2" s="1"/>
  <c r="P188" i="2"/>
  <c r="Q188" i="2" s="1"/>
  <c r="N188" i="2"/>
  <c r="O188" i="2" s="1"/>
  <c r="L188" i="2"/>
  <c r="M188" i="2" s="1"/>
  <c r="H188" i="2"/>
  <c r="I188" i="2" s="1"/>
  <c r="AE185" i="2"/>
  <c r="Z184" i="2"/>
  <c r="AA184" i="2" s="1"/>
  <c r="X184" i="2"/>
  <c r="V184" i="2"/>
  <c r="W184" i="2" s="1"/>
  <c r="T184" i="2"/>
  <c r="U184" i="2" s="1"/>
  <c r="R184" i="2"/>
  <c r="S184" i="2" s="1"/>
  <c r="P184" i="2"/>
  <c r="Q184" i="2" s="1"/>
  <c r="N184" i="2"/>
  <c r="O184" i="2" s="1"/>
  <c r="L184" i="2"/>
  <c r="M184" i="2" s="1"/>
  <c r="H184" i="2"/>
  <c r="I184" i="2" s="1"/>
  <c r="Z183" i="2"/>
  <c r="AA183" i="2" s="1"/>
  <c r="X183" i="2"/>
  <c r="Y183" i="2" s="1"/>
  <c r="V183" i="2"/>
  <c r="W183" i="2" s="1"/>
  <c r="T183" i="2"/>
  <c r="U183" i="2" s="1"/>
  <c r="R183" i="2"/>
  <c r="S183" i="2" s="1"/>
  <c r="P183" i="2"/>
  <c r="Q183" i="2" s="1"/>
  <c r="N183" i="2"/>
  <c r="O183" i="2" s="1"/>
  <c r="L183" i="2"/>
  <c r="M183" i="2" s="1"/>
  <c r="H183" i="2"/>
  <c r="I183" i="2" s="1"/>
  <c r="Z182" i="2"/>
  <c r="AA182" i="2" s="1"/>
  <c r="X182" i="2"/>
  <c r="V182" i="2"/>
  <c r="W182" i="2" s="1"/>
  <c r="T182" i="2"/>
  <c r="U182" i="2" s="1"/>
  <c r="R182" i="2"/>
  <c r="S182" i="2" s="1"/>
  <c r="P182" i="2"/>
  <c r="Q182" i="2" s="1"/>
  <c r="N182" i="2"/>
  <c r="O182" i="2" s="1"/>
  <c r="L182" i="2"/>
  <c r="M182" i="2" s="1"/>
  <c r="H182" i="2"/>
  <c r="I182" i="2" s="1"/>
  <c r="Z181" i="2"/>
  <c r="AA181" i="2" s="1"/>
  <c r="X181" i="2"/>
  <c r="Y181" i="2" s="1"/>
  <c r="V181" i="2"/>
  <c r="W181" i="2" s="1"/>
  <c r="T181" i="2"/>
  <c r="U181" i="2" s="1"/>
  <c r="R181" i="2"/>
  <c r="S181" i="2" s="1"/>
  <c r="P181" i="2"/>
  <c r="Q181" i="2" s="1"/>
  <c r="N181" i="2"/>
  <c r="O181" i="2" s="1"/>
  <c r="L181" i="2"/>
  <c r="M181" i="2" s="1"/>
  <c r="H181" i="2"/>
  <c r="I181" i="2" s="1"/>
  <c r="Z180" i="2"/>
  <c r="AA180" i="2" s="1"/>
  <c r="X180" i="2"/>
  <c r="V180" i="2"/>
  <c r="W180" i="2" s="1"/>
  <c r="T180" i="2"/>
  <c r="U180" i="2" s="1"/>
  <c r="R180" i="2"/>
  <c r="S180" i="2" s="1"/>
  <c r="P180" i="2"/>
  <c r="Q180" i="2" s="1"/>
  <c r="N180" i="2"/>
  <c r="O180" i="2" s="1"/>
  <c r="L180" i="2"/>
  <c r="M180" i="2" s="1"/>
  <c r="H180" i="2"/>
  <c r="I180" i="2" s="1"/>
  <c r="Z179" i="2"/>
  <c r="AA179" i="2" s="1"/>
  <c r="X179" i="2"/>
  <c r="Y179" i="2" s="1"/>
  <c r="V179" i="2"/>
  <c r="W179" i="2" s="1"/>
  <c r="T179" i="2"/>
  <c r="U179" i="2" s="1"/>
  <c r="R179" i="2"/>
  <c r="S179" i="2" s="1"/>
  <c r="P179" i="2"/>
  <c r="Q179" i="2" s="1"/>
  <c r="N179" i="2"/>
  <c r="O179" i="2" s="1"/>
  <c r="L179" i="2"/>
  <c r="M179" i="2" s="1"/>
  <c r="H179" i="2"/>
  <c r="I179" i="2" s="1"/>
  <c r="Z178" i="2"/>
  <c r="AA178" i="2" s="1"/>
  <c r="X178" i="2"/>
  <c r="V178" i="2"/>
  <c r="W178" i="2" s="1"/>
  <c r="T178" i="2"/>
  <c r="U178" i="2" s="1"/>
  <c r="R178" i="2"/>
  <c r="S178" i="2" s="1"/>
  <c r="P178" i="2"/>
  <c r="Q178" i="2" s="1"/>
  <c r="N178" i="2"/>
  <c r="O178" i="2" s="1"/>
  <c r="L178" i="2"/>
  <c r="M178" i="2" s="1"/>
  <c r="H178" i="2"/>
  <c r="I178" i="2" s="1"/>
  <c r="AE175" i="2"/>
  <c r="Z174" i="2"/>
  <c r="AA174" i="2" s="1"/>
  <c r="X174" i="2"/>
  <c r="Y174" i="2" s="1"/>
  <c r="V174" i="2"/>
  <c r="W174" i="2" s="1"/>
  <c r="T174" i="2"/>
  <c r="U174" i="2" s="1"/>
  <c r="R174" i="2"/>
  <c r="S174" i="2" s="1"/>
  <c r="P174" i="2"/>
  <c r="Q174" i="2" s="1"/>
  <c r="N174" i="2"/>
  <c r="O174" i="2" s="1"/>
  <c r="L174" i="2"/>
  <c r="M174" i="2" s="1"/>
  <c r="H174" i="2"/>
  <c r="I174" i="2" s="1"/>
  <c r="AE172" i="2"/>
  <c r="Z171" i="2"/>
  <c r="AA171" i="2" s="1"/>
  <c r="X171" i="2"/>
  <c r="Y171" i="2" s="1"/>
  <c r="V171" i="2"/>
  <c r="W171" i="2" s="1"/>
  <c r="T171" i="2"/>
  <c r="U171" i="2" s="1"/>
  <c r="R171" i="2"/>
  <c r="S171" i="2" s="1"/>
  <c r="P171" i="2"/>
  <c r="Q171" i="2" s="1"/>
  <c r="N171" i="2"/>
  <c r="O171" i="2" s="1"/>
  <c r="L171" i="2"/>
  <c r="M171" i="2" s="1"/>
  <c r="H171" i="2"/>
  <c r="I171" i="2" s="1"/>
  <c r="Z170" i="2"/>
  <c r="AA170" i="2" s="1"/>
  <c r="X170" i="2"/>
  <c r="Y170" i="2" s="1"/>
  <c r="V170" i="2"/>
  <c r="W170" i="2" s="1"/>
  <c r="T170" i="2"/>
  <c r="U170" i="2" s="1"/>
  <c r="R170" i="2"/>
  <c r="S170" i="2" s="1"/>
  <c r="P170" i="2"/>
  <c r="Q170" i="2" s="1"/>
  <c r="N170" i="2"/>
  <c r="L170" i="2"/>
  <c r="M170" i="2" s="1"/>
  <c r="H170" i="2"/>
  <c r="I170" i="2" s="1"/>
  <c r="AE167" i="2"/>
  <c r="Z166" i="2"/>
  <c r="AA166" i="2" s="1"/>
  <c r="X166" i="2"/>
  <c r="Y166" i="2" s="1"/>
  <c r="V166" i="2"/>
  <c r="W166" i="2" s="1"/>
  <c r="T166" i="2"/>
  <c r="U166" i="2" s="1"/>
  <c r="R166" i="2"/>
  <c r="S166" i="2" s="1"/>
  <c r="P166" i="2"/>
  <c r="Q166" i="2" s="1"/>
  <c r="N166" i="2"/>
  <c r="L166" i="2"/>
  <c r="M166" i="2" s="1"/>
  <c r="H166" i="2"/>
  <c r="I166" i="2" s="1"/>
  <c r="AE163" i="2"/>
  <c r="Z162" i="2"/>
  <c r="AA162" i="2" s="1"/>
  <c r="X162" i="2"/>
  <c r="Y162" i="2" s="1"/>
  <c r="V162" i="2"/>
  <c r="W162" i="2" s="1"/>
  <c r="T162" i="2"/>
  <c r="R162" i="2"/>
  <c r="S162" i="2" s="1"/>
  <c r="P162" i="2"/>
  <c r="Q162" i="2" s="1"/>
  <c r="N162" i="2"/>
  <c r="O162" i="2" s="1"/>
  <c r="L162" i="2"/>
  <c r="M162" i="2" s="1"/>
  <c r="H162" i="2"/>
  <c r="I162" i="2" s="1"/>
  <c r="AE159" i="2"/>
  <c r="AE156" i="2"/>
  <c r="Z155" i="2"/>
  <c r="AA155" i="2" s="1"/>
  <c r="X155" i="2"/>
  <c r="Y155" i="2" s="1"/>
  <c r="V155" i="2"/>
  <c r="W155" i="2" s="1"/>
  <c r="T155" i="2"/>
  <c r="U155" i="2" s="1"/>
  <c r="R155" i="2"/>
  <c r="S155" i="2" s="1"/>
  <c r="P155" i="2"/>
  <c r="Q155" i="2" s="1"/>
  <c r="N155" i="2"/>
  <c r="L155" i="2"/>
  <c r="M155" i="2" s="1"/>
  <c r="H155" i="2"/>
  <c r="I155" i="2" s="1"/>
  <c r="AE152" i="2"/>
  <c r="Z150" i="2"/>
  <c r="AA150" i="2" s="1"/>
  <c r="X150" i="2"/>
  <c r="Y150" i="2" s="1"/>
  <c r="V150" i="2"/>
  <c r="W150" i="2" s="1"/>
  <c r="T150" i="2"/>
  <c r="R150" i="2"/>
  <c r="S150" i="2" s="1"/>
  <c r="P150" i="2"/>
  <c r="Q150" i="2" s="1"/>
  <c r="N150" i="2"/>
  <c r="O150" i="2" s="1"/>
  <c r="L150" i="2"/>
  <c r="M150" i="2" s="1"/>
  <c r="H150" i="2"/>
  <c r="I150" i="2" s="1"/>
  <c r="AE149" i="2"/>
  <c r="Z148" i="2"/>
  <c r="AA148" i="2" s="1"/>
  <c r="X148" i="2"/>
  <c r="V148" i="2"/>
  <c r="W148" i="2" s="1"/>
  <c r="T148" i="2"/>
  <c r="U148" i="2" s="1"/>
  <c r="R148" i="2"/>
  <c r="S148" i="2" s="1"/>
  <c r="P148" i="2"/>
  <c r="Q148" i="2" s="1"/>
  <c r="N148" i="2"/>
  <c r="O148" i="2" s="1"/>
  <c r="L148" i="2"/>
  <c r="M148" i="2" s="1"/>
  <c r="H148" i="2"/>
  <c r="I148" i="2" s="1"/>
  <c r="AE145" i="2"/>
  <c r="Z144" i="2"/>
  <c r="AA144" i="2" s="1"/>
  <c r="X144" i="2"/>
  <c r="Y144" i="2" s="1"/>
  <c r="V144" i="2"/>
  <c r="W144" i="2" s="1"/>
  <c r="T144" i="2"/>
  <c r="U144" i="2" s="1"/>
  <c r="R144" i="2"/>
  <c r="S144" i="2" s="1"/>
  <c r="P144" i="2"/>
  <c r="Q144" i="2" s="1"/>
  <c r="N144" i="2"/>
  <c r="O144" i="2" s="1"/>
  <c r="L144" i="2"/>
  <c r="M144" i="2" s="1"/>
  <c r="H144" i="2"/>
  <c r="I144" i="2" s="1"/>
  <c r="AE140" i="2"/>
  <c r="AE137" i="2"/>
  <c r="Z136" i="2"/>
  <c r="AA136" i="2" s="1"/>
  <c r="X136" i="2"/>
  <c r="Y136" i="2" s="1"/>
  <c r="V136" i="2"/>
  <c r="W136" i="2" s="1"/>
  <c r="T136" i="2"/>
  <c r="U136" i="2" s="1"/>
  <c r="R136" i="2"/>
  <c r="S136" i="2" s="1"/>
  <c r="P136" i="2"/>
  <c r="Q136" i="2" s="1"/>
  <c r="N136" i="2"/>
  <c r="O136" i="2" s="1"/>
  <c r="L136" i="2"/>
  <c r="M136" i="2" s="1"/>
  <c r="H136" i="2"/>
  <c r="I136" i="2" s="1"/>
  <c r="Z135" i="2"/>
  <c r="AA135" i="2" s="1"/>
  <c r="X135" i="2"/>
  <c r="Y135" i="2" s="1"/>
  <c r="V135" i="2"/>
  <c r="W135" i="2" s="1"/>
  <c r="T135" i="2"/>
  <c r="U135" i="2" s="1"/>
  <c r="R135" i="2"/>
  <c r="S135" i="2" s="1"/>
  <c r="P135" i="2"/>
  <c r="Q135" i="2" s="1"/>
  <c r="N135" i="2"/>
  <c r="O135" i="2" s="1"/>
  <c r="L135" i="2"/>
  <c r="H135" i="2"/>
  <c r="I135" i="2" s="1"/>
  <c r="AE132" i="2"/>
  <c r="Z131" i="2"/>
  <c r="AA131" i="2" s="1"/>
  <c r="X131" i="2"/>
  <c r="Y131" i="2" s="1"/>
  <c r="V131" i="2"/>
  <c r="W131" i="2" s="1"/>
  <c r="T131" i="2"/>
  <c r="R131" i="2"/>
  <c r="S131" i="2" s="1"/>
  <c r="P131" i="2"/>
  <c r="Q131" i="2" s="1"/>
  <c r="N131" i="2"/>
  <c r="O131" i="2" s="1"/>
  <c r="L131" i="2"/>
  <c r="M131" i="2" s="1"/>
  <c r="H131" i="2"/>
  <c r="I131" i="2" s="1"/>
  <c r="AE128" i="2"/>
  <c r="Z127" i="2"/>
  <c r="AA127" i="2" s="1"/>
  <c r="X127" i="2"/>
  <c r="Y127" i="2" s="1"/>
  <c r="V127" i="2"/>
  <c r="W127" i="2" s="1"/>
  <c r="T127" i="2"/>
  <c r="U127" i="2" s="1"/>
  <c r="R127" i="2"/>
  <c r="S127" i="2" s="1"/>
  <c r="P127" i="2"/>
  <c r="Q127" i="2" s="1"/>
  <c r="N127" i="2"/>
  <c r="O127" i="2" s="1"/>
  <c r="L127" i="2"/>
  <c r="H127" i="2"/>
  <c r="I127" i="2" s="1"/>
  <c r="AE124" i="2"/>
  <c r="Z123" i="2"/>
  <c r="AA123" i="2" s="1"/>
  <c r="X123" i="2"/>
  <c r="Y123" i="2" s="1"/>
  <c r="V123" i="2"/>
  <c r="W123" i="2" s="1"/>
  <c r="T123" i="2"/>
  <c r="U123" i="2" s="1"/>
  <c r="R123" i="2"/>
  <c r="S123" i="2" s="1"/>
  <c r="Q123" i="2"/>
  <c r="P123" i="2"/>
  <c r="N123" i="2"/>
  <c r="L123" i="2"/>
  <c r="M123" i="2" s="1"/>
  <c r="H123" i="2"/>
  <c r="I123" i="2" s="1"/>
  <c r="Z122" i="2"/>
  <c r="AA122" i="2" s="1"/>
  <c r="X122" i="2"/>
  <c r="Y122" i="2" s="1"/>
  <c r="V122" i="2"/>
  <c r="W122" i="2" s="1"/>
  <c r="T122" i="2"/>
  <c r="U122" i="2" s="1"/>
  <c r="R122" i="2"/>
  <c r="S122" i="2" s="1"/>
  <c r="P122" i="2"/>
  <c r="Q122" i="2" s="1"/>
  <c r="N122" i="2"/>
  <c r="O122" i="2" s="1"/>
  <c r="L122" i="2"/>
  <c r="M122" i="2" s="1"/>
  <c r="H122" i="2"/>
  <c r="I122" i="2" s="1"/>
  <c r="AE119" i="2"/>
  <c r="Z118" i="2"/>
  <c r="AA118" i="2" s="1"/>
  <c r="X118" i="2"/>
  <c r="Y118" i="2" s="1"/>
  <c r="V118" i="2"/>
  <c r="W118" i="2" s="1"/>
  <c r="T118" i="2"/>
  <c r="U118" i="2" s="1"/>
  <c r="R118" i="2"/>
  <c r="S118" i="2" s="1"/>
  <c r="P118" i="2"/>
  <c r="Q118" i="2" s="1"/>
  <c r="N118" i="2"/>
  <c r="L118" i="2"/>
  <c r="M118" i="2" s="1"/>
  <c r="H118" i="2"/>
  <c r="I118" i="2" s="1"/>
  <c r="Z117" i="2"/>
  <c r="AA117" i="2" s="1"/>
  <c r="X117" i="2"/>
  <c r="Y117" i="2" s="1"/>
  <c r="V117" i="2"/>
  <c r="W117" i="2" s="1"/>
  <c r="T117" i="2"/>
  <c r="R117" i="2"/>
  <c r="S117" i="2" s="1"/>
  <c r="P117" i="2"/>
  <c r="Q117" i="2" s="1"/>
  <c r="N117" i="2"/>
  <c r="O117" i="2" s="1"/>
  <c r="L117" i="2"/>
  <c r="M117" i="2" s="1"/>
  <c r="H117" i="2"/>
  <c r="I117" i="2" s="1"/>
  <c r="AE115" i="2"/>
  <c r="Z114" i="2"/>
  <c r="AA114" i="2" s="1"/>
  <c r="X114" i="2"/>
  <c r="Y114" i="2" s="1"/>
  <c r="V114" i="2"/>
  <c r="W114" i="2" s="1"/>
  <c r="T114" i="2"/>
  <c r="R114" i="2"/>
  <c r="S114" i="2" s="1"/>
  <c r="P114" i="2"/>
  <c r="Q114" i="2" s="1"/>
  <c r="N114" i="2"/>
  <c r="O114" i="2" s="1"/>
  <c r="L114" i="2"/>
  <c r="M114" i="2" s="1"/>
  <c r="H114" i="2"/>
  <c r="I114" i="2" s="1"/>
  <c r="AE111" i="2"/>
  <c r="Z110" i="2"/>
  <c r="AA110" i="2" s="1"/>
  <c r="X110" i="2"/>
  <c r="Y110" i="2" s="1"/>
  <c r="V110" i="2"/>
  <c r="W110" i="2" s="1"/>
  <c r="T110" i="2"/>
  <c r="U110" i="2" s="1"/>
  <c r="R110" i="2"/>
  <c r="S110" i="2" s="1"/>
  <c r="P110" i="2"/>
  <c r="Q110" i="2" s="1"/>
  <c r="N110" i="2"/>
  <c r="L110" i="2"/>
  <c r="M110" i="2" s="1"/>
  <c r="H110" i="2"/>
  <c r="I110" i="2" s="1"/>
  <c r="Z109" i="2"/>
  <c r="AA109" i="2" s="1"/>
  <c r="X109" i="2"/>
  <c r="Y109" i="2" s="1"/>
  <c r="V109" i="2"/>
  <c r="W109" i="2" s="1"/>
  <c r="T109" i="2"/>
  <c r="U109" i="2" s="1"/>
  <c r="R109" i="2"/>
  <c r="S109" i="2" s="1"/>
  <c r="P109" i="2"/>
  <c r="Q109" i="2" s="1"/>
  <c r="N109" i="2"/>
  <c r="O109" i="2" s="1"/>
  <c r="L109" i="2"/>
  <c r="M109" i="2" s="1"/>
  <c r="H109" i="2"/>
  <c r="I109" i="2" s="1"/>
  <c r="AE106" i="2"/>
  <c r="Z105" i="2"/>
  <c r="AA105" i="2" s="1"/>
  <c r="X105" i="2"/>
  <c r="Y105" i="2" s="1"/>
  <c r="V105" i="2"/>
  <c r="W105" i="2" s="1"/>
  <c r="T105" i="2"/>
  <c r="U105" i="2" s="1"/>
  <c r="R105" i="2"/>
  <c r="S105" i="2" s="1"/>
  <c r="P105" i="2"/>
  <c r="Q105" i="2" s="1"/>
  <c r="N105" i="2"/>
  <c r="O105" i="2" s="1"/>
  <c r="L105" i="2"/>
  <c r="M105" i="2" s="1"/>
  <c r="H105" i="2"/>
  <c r="I105" i="2" s="1"/>
  <c r="Z104" i="2"/>
  <c r="AA104" i="2" s="1"/>
  <c r="X104" i="2"/>
  <c r="Y104" i="2" s="1"/>
  <c r="V104" i="2"/>
  <c r="W104" i="2" s="1"/>
  <c r="T104" i="2"/>
  <c r="U104" i="2" s="1"/>
  <c r="R104" i="2"/>
  <c r="S104" i="2" s="1"/>
  <c r="P104" i="2"/>
  <c r="Q104" i="2" s="1"/>
  <c r="N104" i="2"/>
  <c r="L104" i="2"/>
  <c r="M104" i="2" s="1"/>
  <c r="H104" i="2"/>
  <c r="I104" i="2" s="1"/>
  <c r="AE101" i="2"/>
  <c r="Z100" i="2"/>
  <c r="AA100" i="2" s="1"/>
  <c r="X100" i="2"/>
  <c r="Y100" i="2" s="1"/>
  <c r="V100" i="2"/>
  <c r="W100" i="2" s="1"/>
  <c r="T100" i="2"/>
  <c r="R100" i="2"/>
  <c r="S100" i="2" s="1"/>
  <c r="P100" i="2"/>
  <c r="Q100" i="2" s="1"/>
  <c r="N100" i="2"/>
  <c r="O100" i="2" s="1"/>
  <c r="L100" i="2"/>
  <c r="M100" i="2" s="1"/>
  <c r="H100" i="2"/>
  <c r="I100" i="2" s="1"/>
  <c r="Z99" i="2"/>
  <c r="AA99" i="2" s="1"/>
  <c r="X99" i="2"/>
  <c r="Y99" i="2" s="1"/>
  <c r="V99" i="2"/>
  <c r="W99" i="2" s="1"/>
  <c r="T99" i="2"/>
  <c r="U99" i="2" s="1"/>
  <c r="R99" i="2"/>
  <c r="S99" i="2" s="1"/>
  <c r="P99" i="2"/>
  <c r="Q99" i="2" s="1"/>
  <c r="N99" i="2"/>
  <c r="O99" i="2" s="1"/>
  <c r="L99" i="2"/>
  <c r="M99" i="2" s="1"/>
  <c r="H99" i="2"/>
  <c r="I99" i="2" s="1"/>
  <c r="AE96" i="2"/>
  <c r="AA95" i="2"/>
  <c r="Z95" i="2"/>
  <c r="X95" i="2"/>
  <c r="Y95" i="2" s="1"/>
  <c r="V95" i="2"/>
  <c r="W95" i="2" s="1"/>
  <c r="T95" i="2"/>
  <c r="U95" i="2" s="1"/>
  <c r="R95" i="2"/>
  <c r="S95" i="2" s="1"/>
  <c r="P95" i="2"/>
  <c r="Q95" i="2" s="1"/>
  <c r="N95" i="2"/>
  <c r="L95" i="2"/>
  <c r="M95" i="2" s="1"/>
  <c r="H95" i="2"/>
  <c r="I95" i="2" s="1"/>
  <c r="Z94" i="2"/>
  <c r="AA94" i="2" s="1"/>
  <c r="X94" i="2"/>
  <c r="Y94" i="2" s="1"/>
  <c r="V94" i="2"/>
  <c r="W94" i="2" s="1"/>
  <c r="T94" i="2"/>
  <c r="U94" i="2" s="1"/>
  <c r="R94" i="2"/>
  <c r="S94" i="2" s="1"/>
  <c r="P94" i="2"/>
  <c r="Q94" i="2" s="1"/>
  <c r="N94" i="2"/>
  <c r="O94" i="2" s="1"/>
  <c r="L94" i="2"/>
  <c r="M94" i="2" s="1"/>
  <c r="H94" i="2"/>
  <c r="I94" i="2" s="1"/>
  <c r="AE91" i="2"/>
  <c r="Z90" i="2"/>
  <c r="AA90" i="2" s="1"/>
  <c r="X90" i="2"/>
  <c r="Y90" i="2" s="1"/>
  <c r="V90" i="2"/>
  <c r="W90" i="2" s="1"/>
  <c r="T90" i="2"/>
  <c r="U90" i="2" s="1"/>
  <c r="R90" i="2"/>
  <c r="S90" i="2" s="1"/>
  <c r="P90" i="2"/>
  <c r="Q90" i="2" s="1"/>
  <c r="N90" i="2"/>
  <c r="O90" i="2" s="1"/>
  <c r="L90" i="2"/>
  <c r="M90" i="2" s="1"/>
  <c r="H90" i="2"/>
  <c r="I90" i="2" s="1"/>
  <c r="Z89" i="2"/>
  <c r="AA89" i="2" s="1"/>
  <c r="X89" i="2"/>
  <c r="Y89" i="2" s="1"/>
  <c r="V89" i="2"/>
  <c r="W89" i="2" s="1"/>
  <c r="T89" i="2"/>
  <c r="U89" i="2" s="1"/>
  <c r="R89" i="2"/>
  <c r="S89" i="2" s="1"/>
  <c r="P89" i="2"/>
  <c r="Q89" i="2" s="1"/>
  <c r="N89" i="2"/>
  <c r="L89" i="2"/>
  <c r="M89" i="2" s="1"/>
  <c r="H89" i="2"/>
  <c r="I89" i="2" s="1"/>
  <c r="AE88" i="2"/>
  <c r="AE85" i="2"/>
  <c r="AE82" i="2"/>
  <c r="AE80" i="2"/>
  <c r="Z79" i="2"/>
  <c r="AA79" i="2" s="1"/>
  <c r="X79" i="2"/>
  <c r="Y79" i="2" s="1"/>
  <c r="V79" i="2"/>
  <c r="W79" i="2" s="1"/>
  <c r="T79" i="2"/>
  <c r="U79" i="2" s="1"/>
  <c r="R79" i="2"/>
  <c r="S79" i="2" s="1"/>
  <c r="P79" i="2"/>
  <c r="Q79" i="2" s="1"/>
  <c r="N79" i="2"/>
  <c r="O79" i="2" s="1"/>
  <c r="L79" i="2"/>
  <c r="M79" i="2" s="1"/>
  <c r="H79" i="2"/>
  <c r="I79" i="2" s="1"/>
  <c r="Z78" i="2"/>
  <c r="AA78" i="2" s="1"/>
  <c r="X78" i="2"/>
  <c r="Y78" i="2" s="1"/>
  <c r="V78" i="2"/>
  <c r="W78" i="2" s="1"/>
  <c r="T78" i="2"/>
  <c r="U78" i="2" s="1"/>
  <c r="R78" i="2"/>
  <c r="S78" i="2" s="1"/>
  <c r="P78" i="2"/>
  <c r="Q78" i="2" s="1"/>
  <c r="N78" i="2"/>
  <c r="L78" i="2"/>
  <c r="M78" i="2" s="1"/>
  <c r="H78" i="2"/>
  <c r="I78" i="2" s="1"/>
  <c r="Z76" i="2"/>
  <c r="AA76" i="2" s="1"/>
  <c r="X76" i="2"/>
  <c r="Y76" i="2" s="1"/>
  <c r="V76" i="2"/>
  <c r="W76" i="2" s="1"/>
  <c r="T76" i="2"/>
  <c r="U76" i="2" s="1"/>
  <c r="R76" i="2"/>
  <c r="S76" i="2" s="1"/>
  <c r="P76" i="2"/>
  <c r="Q76" i="2" s="1"/>
  <c r="N76" i="2"/>
  <c r="L76" i="2"/>
  <c r="M76" i="2" s="1"/>
  <c r="H76" i="2"/>
  <c r="I76" i="2" s="1"/>
  <c r="AE74" i="2"/>
  <c r="AE71" i="2"/>
  <c r="AE68" i="2"/>
  <c r="Z67" i="2"/>
  <c r="AA67" i="2" s="1"/>
  <c r="X67" i="2"/>
  <c r="Y67" i="2" s="1"/>
  <c r="V67" i="2"/>
  <c r="W67" i="2" s="1"/>
  <c r="T67" i="2"/>
  <c r="U67" i="2" s="1"/>
  <c r="R67" i="2"/>
  <c r="S67" i="2" s="1"/>
  <c r="P67" i="2"/>
  <c r="Q67" i="2" s="1"/>
  <c r="N67" i="2"/>
  <c r="O67" i="2" s="1"/>
  <c r="L67" i="2"/>
  <c r="M67" i="2" s="1"/>
  <c r="H67" i="2"/>
  <c r="I67" i="2" s="1"/>
  <c r="AE65" i="2"/>
  <c r="AE63" i="2"/>
  <c r="Z62" i="2"/>
  <c r="AA62" i="2" s="1"/>
  <c r="AA61" i="2" s="1"/>
  <c r="X62" i="2"/>
  <c r="Y62" i="2" s="1"/>
  <c r="Y61" i="2" s="1"/>
  <c r="V62" i="2"/>
  <c r="W62" i="2" s="1"/>
  <c r="W61" i="2" s="1"/>
  <c r="T62" i="2"/>
  <c r="U62" i="2" s="1"/>
  <c r="U61" i="2" s="1"/>
  <c r="R62" i="2"/>
  <c r="S62" i="2" s="1"/>
  <c r="S61" i="2" s="1"/>
  <c r="P62" i="2"/>
  <c r="Q62" i="2" s="1"/>
  <c r="Q61" i="2" s="1"/>
  <c r="N62" i="2"/>
  <c r="O62" i="2" s="1"/>
  <c r="O61" i="2" s="1"/>
  <c r="L62" i="2"/>
  <c r="M62" i="2" s="1"/>
  <c r="M61" i="2" s="1"/>
  <c r="H62" i="2"/>
  <c r="I62" i="2" s="1"/>
  <c r="I61" i="2" s="1"/>
  <c r="AE61" i="2"/>
  <c r="Z60" i="2"/>
  <c r="AA60" i="2" s="1"/>
  <c r="X60" i="2"/>
  <c r="Y60" i="2" s="1"/>
  <c r="V60" i="2"/>
  <c r="W60" i="2" s="1"/>
  <c r="T60" i="2"/>
  <c r="U60" i="2" s="1"/>
  <c r="R60" i="2"/>
  <c r="S60" i="2" s="1"/>
  <c r="P60" i="2"/>
  <c r="Q60" i="2" s="1"/>
  <c r="N60" i="2"/>
  <c r="O60" i="2" s="1"/>
  <c r="L60" i="2"/>
  <c r="M60" i="2" s="1"/>
  <c r="H60" i="2"/>
  <c r="I60" i="2" s="1"/>
  <c r="AE57" i="2"/>
  <c r="Z56" i="2"/>
  <c r="AA56" i="2" s="1"/>
  <c r="X56" i="2"/>
  <c r="Y56" i="2" s="1"/>
  <c r="V56" i="2"/>
  <c r="W56" i="2" s="1"/>
  <c r="T56" i="2"/>
  <c r="U56" i="2" s="1"/>
  <c r="R56" i="2"/>
  <c r="S56" i="2" s="1"/>
  <c r="P56" i="2"/>
  <c r="Q56" i="2" s="1"/>
  <c r="N56" i="2"/>
  <c r="O56" i="2" s="1"/>
  <c r="L56" i="2"/>
  <c r="M56" i="2" s="1"/>
  <c r="H56" i="2"/>
  <c r="I56" i="2" s="1"/>
  <c r="Z55" i="2"/>
  <c r="AA55" i="2" s="1"/>
  <c r="X55" i="2"/>
  <c r="Y55" i="2" s="1"/>
  <c r="V55" i="2"/>
  <c r="W55" i="2" s="1"/>
  <c r="T55" i="2"/>
  <c r="U55" i="2" s="1"/>
  <c r="R55" i="2"/>
  <c r="S55" i="2" s="1"/>
  <c r="P55" i="2"/>
  <c r="Q55" i="2" s="1"/>
  <c r="N55" i="2"/>
  <c r="L55" i="2"/>
  <c r="M55" i="2" s="1"/>
  <c r="H55" i="2"/>
  <c r="I55" i="2" s="1"/>
  <c r="AE54" i="2"/>
  <c r="Z53" i="2"/>
  <c r="AA53" i="2" s="1"/>
  <c r="X53" i="2"/>
  <c r="Y53" i="2" s="1"/>
  <c r="V53" i="2"/>
  <c r="W53" i="2" s="1"/>
  <c r="T53" i="2"/>
  <c r="U53" i="2" s="1"/>
  <c r="R53" i="2"/>
  <c r="S53" i="2" s="1"/>
  <c r="P53" i="2"/>
  <c r="Q53" i="2" s="1"/>
  <c r="N53" i="2"/>
  <c r="O53" i="2" s="1"/>
  <c r="L53" i="2"/>
  <c r="M53" i="2" s="1"/>
  <c r="H53" i="2"/>
  <c r="I53" i="2" s="1"/>
  <c r="AA52" i="2"/>
  <c r="Z52" i="2"/>
  <c r="X52" i="2"/>
  <c r="V52" i="2"/>
  <c r="W52" i="2" s="1"/>
  <c r="T52" i="2"/>
  <c r="U52" i="2" s="1"/>
  <c r="R52" i="2"/>
  <c r="S52" i="2" s="1"/>
  <c r="P52" i="2"/>
  <c r="Q52" i="2" s="1"/>
  <c r="N52" i="2"/>
  <c r="O52" i="2" s="1"/>
  <c r="L52" i="2"/>
  <c r="M52" i="2" s="1"/>
  <c r="H52" i="2"/>
  <c r="I52" i="2" s="1"/>
  <c r="Z51" i="2"/>
  <c r="AA51" i="2" s="1"/>
  <c r="X51" i="2"/>
  <c r="Y51" i="2" s="1"/>
  <c r="V51" i="2"/>
  <c r="W51" i="2" s="1"/>
  <c r="T51" i="2"/>
  <c r="R51" i="2"/>
  <c r="S51" i="2" s="1"/>
  <c r="P51" i="2"/>
  <c r="Q51" i="2" s="1"/>
  <c r="N51" i="2"/>
  <c r="O51" i="2" s="1"/>
  <c r="L51" i="2"/>
  <c r="M51" i="2" s="1"/>
  <c r="H51" i="2"/>
  <c r="I51" i="2" s="1"/>
  <c r="Z50" i="2"/>
  <c r="AA50" i="2" s="1"/>
  <c r="X50" i="2"/>
  <c r="V50" i="2"/>
  <c r="W50" i="2" s="1"/>
  <c r="T50" i="2"/>
  <c r="U50" i="2" s="1"/>
  <c r="R50" i="2"/>
  <c r="S50" i="2" s="1"/>
  <c r="P50" i="2"/>
  <c r="Q50" i="2" s="1"/>
  <c r="N50" i="2"/>
  <c r="O50" i="2" s="1"/>
  <c r="L50" i="2"/>
  <c r="M50" i="2" s="1"/>
  <c r="H50" i="2"/>
  <c r="I50" i="2" s="1"/>
  <c r="Z49" i="2"/>
  <c r="AA49" i="2" s="1"/>
  <c r="X49" i="2"/>
  <c r="Y49" i="2" s="1"/>
  <c r="V49" i="2"/>
  <c r="W49" i="2" s="1"/>
  <c r="T49" i="2"/>
  <c r="R49" i="2"/>
  <c r="S49" i="2" s="1"/>
  <c r="P49" i="2"/>
  <c r="Q49" i="2" s="1"/>
  <c r="N49" i="2"/>
  <c r="O49" i="2" s="1"/>
  <c r="L49" i="2"/>
  <c r="M49" i="2" s="1"/>
  <c r="H49" i="2"/>
  <c r="I49" i="2" s="1"/>
  <c r="Z48" i="2"/>
  <c r="AA48" i="2" s="1"/>
  <c r="X48" i="2"/>
  <c r="V48" i="2"/>
  <c r="W48" i="2" s="1"/>
  <c r="T48" i="2"/>
  <c r="U48" i="2" s="1"/>
  <c r="R48" i="2"/>
  <c r="S48" i="2" s="1"/>
  <c r="P48" i="2"/>
  <c r="Q48" i="2" s="1"/>
  <c r="N48" i="2"/>
  <c r="O48" i="2" s="1"/>
  <c r="L48" i="2"/>
  <c r="M48" i="2" s="1"/>
  <c r="H48" i="2"/>
  <c r="I48" i="2" s="1"/>
  <c r="Z47" i="2"/>
  <c r="AA47" i="2" s="1"/>
  <c r="X47" i="2"/>
  <c r="Y47" i="2" s="1"/>
  <c r="V47" i="2"/>
  <c r="W47" i="2" s="1"/>
  <c r="T47" i="2"/>
  <c r="R47" i="2"/>
  <c r="S47" i="2" s="1"/>
  <c r="P47" i="2"/>
  <c r="Q47" i="2" s="1"/>
  <c r="N47" i="2"/>
  <c r="O47" i="2" s="1"/>
  <c r="L47" i="2"/>
  <c r="M47" i="2" s="1"/>
  <c r="H47" i="2"/>
  <c r="I47" i="2" s="1"/>
  <c r="Z46" i="2"/>
  <c r="AA46" i="2" s="1"/>
  <c r="X46" i="2"/>
  <c r="V46" i="2"/>
  <c r="W46" i="2" s="1"/>
  <c r="T46" i="2"/>
  <c r="U46" i="2" s="1"/>
  <c r="R46" i="2"/>
  <c r="S46" i="2" s="1"/>
  <c r="P46" i="2"/>
  <c r="Q46" i="2" s="1"/>
  <c r="N46" i="2"/>
  <c r="O46" i="2" s="1"/>
  <c r="L46" i="2"/>
  <c r="M46" i="2" s="1"/>
  <c r="H46" i="2"/>
  <c r="I46" i="2" s="1"/>
  <c r="AE43" i="2"/>
  <c r="Z42" i="2"/>
  <c r="AA42" i="2" s="1"/>
  <c r="X42" i="2"/>
  <c r="V42" i="2"/>
  <c r="W42" i="2" s="1"/>
  <c r="T42" i="2"/>
  <c r="U42" i="2" s="1"/>
  <c r="R42" i="2"/>
  <c r="S42" i="2" s="1"/>
  <c r="P42" i="2"/>
  <c r="Q42" i="2" s="1"/>
  <c r="N42" i="2"/>
  <c r="O42" i="2" s="1"/>
  <c r="L42" i="2"/>
  <c r="M42" i="2" s="1"/>
  <c r="H42" i="2"/>
  <c r="I42" i="2" s="1"/>
  <c r="Z41" i="2"/>
  <c r="AA41" i="2" s="1"/>
  <c r="X41" i="2"/>
  <c r="Y41" i="2" s="1"/>
  <c r="V41" i="2"/>
  <c r="W41" i="2" s="1"/>
  <c r="T41" i="2"/>
  <c r="R41" i="2"/>
  <c r="S41" i="2" s="1"/>
  <c r="P41" i="2"/>
  <c r="Q41" i="2" s="1"/>
  <c r="N41" i="2"/>
  <c r="O41" i="2" s="1"/>
  <c r="L41" i="2"/>
  <c r="M41" i="2" s="1"/>
  <c r="H41" i="2"/>
  <c r="I41" i="2" s="1"/>
  <c r="Z40" i="2"/>
  <c r="AA40" i="2" s="1"/>
  <c r="X40" i="2"/>
  <c r="V40" i="2"/>
  <c r="W40" i="2" s="1"/>
  <c r="T40" i="2"/>
  <c r="U40" i="2" s="1"/>
  <c r="R40" i="2"/>
  <c r="S40" i="2" s="1"/>
  <c r="P40" i="2"/>
  <c r="Q40" i="2" s="1"/>
  <c r="N40" i="2"/>
  <c r="O40" i="2" s="1"/>
  <c r="L40" i="2"/>
  <c r="M40" i="2" s="1"/>
  <c r="H40" i="2"/>
  <c r="I40" i="2" s="1"/>
  <c r="Z39" i="2"/>
  <c r="AA39" i="2" s="1"/>
  <c r="X39" i="2"/>
  <c r="Y39" i="2" s="1"/>
  <c r="V39" i="2"/>
  <c r="W39" i="2" s="1"/>
  <c r="T39" i="2"/>
  <c r="R39" i="2"/>
  <c r="S39" i="2" s="1"/>
  <c r="P39" i="2"/>
  <c r="Q39" i="2" s="1"/>
  <c r="N39" i="2"/>
  <c r="O39" i="2" s="1"/>
  <c r="L39" i="2"/>
  <c r="M39" i="2" s="1"/>
  <c r="H39" i="2"/>
  <c r="I39" i="2" s="1"/>
  <c r="AE35" i="2"/>
  <c r="AE32" i="2"/>
  <c r="Z31" i="2"/>
  <c r="AA31" i="2" s="1"/>
  <c r="X31" i="2"/>
  <c r="Y31" i="2" s="1"/>
  <c r="V31" i="2"/>
  <c r="W31" i="2" s="1"/>
  <c r="T31" i="2"/>
  <c r="U31" i="2" s="1"/>
  <c r="R31" i="2"/>
  <c r="P31" i="2"/>
  <c r="Q31" i="2" s="1"/>
  <c r="N31" i="2"/>
  <c r="O31" i="2" s="1"/>
  <c r="L31" i="2"/>
  <c r="M31" i="2" s="1"/>
  <c r="H31" i="2"/>
  <c r="I31" i="2" s="1"/>
  <c r="Z30" i="2"/>
  <c r="AA30" i="2" s="1"/>
  <c r="X30" i="2"/>
  <c r="Y30" i="2" s="1"/>
  <c r="V30" i="2"/>
  <c r="W30" i="2" s="1"/>
  <c r="T30" i="2"/>
  <c r="U30" i="2" s="1"/>
  <c r="R30" i="2"/>
  <c r="S30" i="2" s="1"/>
  <c r="P30" i="2"/>
  <c r="Q30" i="2" s="1"/>
  <c r="N30" i="2"/>
  <c r="O30" i="2" s="1"/>
  <c r="L30" i="2"/>
  <c r="M30" i="2" s="1"/>
  <c r="H30" i="2"/>
  <c r="I30" i="2" s="1"/>
  <c r="AE29" i="2"/>
  <c r="Z28" i="2"/>
  <c r="AA28" i="2" s="1"/>
  <c r="X28" i="2"/>
  <c r="Y28" i="2" s="1"/>
  <c r="V28" i="2"/>
  <c r="W28" i="2" s="1"/>
  <c r="T28" i="2"/>
  <c r="U28" i="2" s="1"/>
  <c r="R28" i="2"/>
  <c r="S28" i="2" s="1"/>
  <c r="P28" i="2"/>
  <c r="Q28" i="2" s="1"/>
  <c r="N28" i="2"/>
  <c r="O28" i="2" s="1"/>
  <c r="L28" i="2"/>
  <c r="M28" i="2" s="1"/>
  <c r="H28" i="2"/>
  <c r="I28" i="2" s="1"/>
  <c r="Z27" i="2"/>
  <c r="AA27" i="2" s="1"/>
  <c r="X27" i="2"/>
  <c r="V27" i="2"/>
  <c r="W27" i="2" s="1"/>
  <c r="T27" i="2"/>
  <c r="U27" i="2" s="1"/>
  <c r="R27" i="2"/>
  <c r="S27" i="2" s="1"/>
  <c r="P27" i="2"/>
  <c r="Q27" i="2" s="1"/>
  <c r="N27" i="2"/>
  <c r="O27" i="2" s="1"/>
  <c r="L27" i="2"/>
  <c r="M27" i="2" s="1"/>
  <c r="H27" i="2"/>
  <c r="I27" i="2" s="1"/>
  <c r="Z26" i="2"/>
  <c r="AA26" i="2" s="1"/>
  <c r="X26" i="2"/>
  <c r="Y26" i="2" s="1"/>
  <c r="V26" i="2"/>
  <c r="W26" i="2" s="1"/>
  <c r="T26" i="2"/>
  <c r="R26" i="2"/>
  <c r="S26" i="2" s="1"/>
  <c r="P26" i="2"/>
  <c r="Q26" i="2" s="1"/>
  <c r="N26" i="2"/>
  <c r="O26" i="2" s="1"/>
  <c r="L26" i="2"/>
  <c r="M26" i="2" s="1"/>
  <c r="H26" i="2"/>
  <c r="I26" i="2" s="1"/>
  <c r="Z25" i="2"/>
  <c r="AA25" i="2" s="1"/>
  <c r="X25" i="2"/>
  <c r="V25" i="2"/>
  <c r="W25" i="2" s="1"/>
  <c r="T25" i="2"/>
  <c r="U25" i="2" s="1"/>
  <c r="R25" i="2"/>
  <c r="S25" i="2" s="1"/>
  <c r="P25" i="2"/>
  <c r="Q25" i="2" s="1"/>
  <c r="N25" i="2"/>
  <c r="O25" i="2" s="1"/>
  <c r="L25" i="2"/>
  <c r="M25" i="2" s="1"/>
  <c r="H25" i="2"/>
  <c r="I25" i="2" s="1"/>
  <c r="Z24" i="2"/>
  <c r="AA24" i="2" s="1"/>
  <c r="X24" i="2"/>
  <c r="Y24" i="2" s="1"/>
  <c r="V24" i="2"/>
  <c r="W24" i="2" s="1"/>
  <c r="T24" i="2"/>
  <c r="U24" i="2" s="1"/>
  <c r="R24" i="2"/>
  <c r="S24" i="2" s="1"/>
  <c r="P24" i="2"/>
  <c r="Q24" i="2" s="1"/>
  <c r="N24" i="2"/>
  <c r="O24" i="2" s="1"/>
  <c r="L24" i="2"/>
  <c r="M24" i="2" s="1"/>
  <c r="H24" i="2"/>
  <c r="I24" i="2" s="1"/>
  <c r="Z23" i="2"/>
  <c r="AA23" i="2" s="1"/>
  <c r="X23" i="2"/>
  <c r="Y23" i="2" s="1"/>
  <c r="V23" i="2"/>
  <c r="W23" i="2" s="1"/>
  <c r="T23" i="2"/>
  <c r="U23" i="2" s="1"/>
  <c r="R23" i="2"/>
  <c r="S23" i="2" s="1"/>
  <c r="P23" i="2"/>
  <c r="Q23" i="2" s="1"/>
  <c r="N23" i="2"/>
  <c r="O23" i="2" s="1"/>
  <c r="L23" i="2"/>
  <c r="M23" i="2" s="1"/>
  <c r="H23" i="2"/>
  <c r="I23" i="2" s="1"/>
  <c r="Z22" i="2"/>
  <c r="AA22" i="2" s="1"/>
  <c r="X22" i="2"/>
  <c r="Y22" i="2" s="1"/>
  <c r="V22" i="2"/>
  <c r="W22" i="2" s="1"/>
  <c r="T22" i="2"/>
  <c r="R22" i="2"/>
  <c r="S22" i="2" s="1"/>
  <c r="P22" i="2"/>
  <c r="Q22" i="2" s="1"/>
  <c r="N22" i="2"/>
  <c r="O22" i="2" s="1"/>
  <c r="L22" i="2"/>
  <c r="M22" i="2" s="1"/>
  <c r="H22" i="2"/>
  <c r="I22" i="2" s="1"/>
  <c r="AE21" i="2"/>
  <c r="Z20" i="2"/>
  <c r="AA20" i="2" s="1"/>
  <c r="X20" i="2"/>
  <c r="Y20" i="2" s="1"/>
  <c r="V20" i="2"/>
  <c r="W20" i="2" s="1"/>
  <c r="T20" i="2"/>
  <c r="R20" i="2"/>
  <c r="S20" i="2" s="1"/>
  <c r="P20" i="2"/>
  <c r="Q20" i="2" s="1"/>
  <c r="N20" i="2"/>
  <c r="O20" i="2" s="1"/>
  <c r="L20" i="2"/>
  <c r="M20" i="2" s="1"/>
  <c r="H20" i="2"/>
  <c r="I20" i="2" s="1"/>
  <c r="Z19" i="2"/>
  <c r="AA19" i="2" s="1"/>
  <c r="X19" i="2"/>
  <c r="V19" i="2"/>
  <c r="W19" i="2" s="1"/>
  <c r="T19" i="2"/>
  <c r="U19" i="2" s="1"/>
  <c r="R19" i="2"/>
  <c r="S19" i="2" s="1"/>
  <c r="P19" i="2"/>
  <c r="Q19" i="2" s="1"/>
  <c r="N19" i="2"/>
  <c r="O19" i="2" s="1"/>
  <c r="L19" i="2"/>
  <c r="M19" i="2" s="1"/>
  <c r="H19" i="2"/>
  <c r="I19" i="2" s="1"/>
  <c r="Z18" i="2"/>
  <c r="AA18" i="2" s="1"/>
  <c r="X18" i="2"/>
  <c r="Y18" i="2" s="1"/>
  <c r="V18" i="2"/>
  <c r="W18" i="2" s="1"/>
  <c r="T18" i="2"/>
  <c r="R18" i="2"/>
  <c r="S18" i="2" s="1"/>
  <c r="P18" i="2"/>
  <c r="Q18" i="2" s="1"/>
  <c r="N18" i="2"/>
  <c r="O18" i="2" s="1"/>
  <c r="L18" i="2"/>
  <c r="M18" i="2" s="1"/>
  <c r="H18" i="2"/>
  <c r="I18" i="2" s="1"/>
  <c r="Z17" i="2"/>
  <c r="AA17" i="2" s="1"/>
  <c r="X17" i="2"/>
  <c r="V17" i="2"/>
  <c r="W17" i="2" s="1"/>
  <c r="T17" i="2"/>
  <c r="U17" i="2" s="1"/>
  <c r="R17" i="2"/>
  <c r="S17" i="2" s="1"/>
  <c r="P17" i="2"/>
  <c r="Q17" i="2" s="1"/>
  <c r="N17" i="2"/>
  <c r="O17" i="2" s="1"/>
  <c r="L17" i="2"/>
  <c r="M17" i="2" s="1"/>
  <c r="H17" i="2"/>
  <c r="I17" i="2" s="1"/>
  <c r="Z16" i="2"/>
  <c r="AA16" i="2" s="1"/>
  <c r="X16" i="2"/>
  <c r="Y16" i="2" s="1"/>
  <c r="V16" i="2"/>
  <c r="W16" i="2" s="1"/>
  <c r="T16" i="2"/>
  <c r="R16" i="2"/>
  <c r="S16" i="2" s="1"/>
  <c r="P16" i="2"/>
  <c r="Q16" i="2" s="1"/>
  <c r="N16" i="2"/>
  <c r="O16" i="2" s="1"/>
  <c r="L16" i="2"/>
  <c r="M16" i="2" s="1"/>
  <c r="H16" i="2"/>
  <c r="I16" i="2" s="1"/>
  <c r="Z15" i="2"/>
  <c r="AA15" i="2" s="1"/>
  <c r="X15" i="2"/>
  <c r="V15" i="2"/>
  <c r="W15" i="2" s="1"/>
  <c r="T15" i="2"/>
  <c r="U15" i="2" s="1"/>
  <c r="R15" i="2"/>
  <c r="S15" i="2" s="1"/>
  <c r="P15" i="2"/>
  <c r="Q15" i="2" s="1"/>
  <c r="N15" i="2"/>
  <c r="O15" i="2" s="1"/>
  <c r="L15" i="2"/>
  <c r="M15" i="2" s="1"/>
  <c r="H15" i="2"/>
  <c r="I15" i="2" s="1"/>
  <c r="AE14" i="2"/>
  <c r="L82" i="1"/>
  <c r="M82" i="1" s="1"/>
  <c r="K82" i="1"/>
  <c r="I82" i="1"/>
  <c r="L81" i="1"/>
  <c r="M81" i="1" s="1"/>
  <c r="K81" i="1"/>
  <c r="I81" i="1"/>
  <c r="L80" i="1"/>
  <c r="M80" i="1" s="1"/>
  <c r="K80" i="1"/>
  <c r="I80" i="1"/>
  <c r="L79" i="1"/>
  <c r="M79" i="1" s="1"/>
  <c r="K79" i="1"/>
  <c r="I79" i="1"/>
  <c r="L78" i="1"/>
  <c r="M78" i="1" s="1"/>
  <c r="K78" i="1"/>
  <c r="I78" i="1"/>
  <c r="L77" i="1"/>
  <c r="M77" i="1" s="1"/>
  <c r="K77" i="1"/>
  <c r="I77" i="1"/>
  <c r="L76" i="1"/>
  <c r="M76" i="1" s="1"/>
  <c r="K76" i="1"/>
  <c r="I76" i="1"/>
  <c r="L75" i="1"/>
  <c r="M75" i="1" s="1"/>
  <c r="K75" i="1"/>
  <c r="I75" i="1"/>
  <c r="L74" i="1"/>
  <c r="M74" i="1" s="1"/>
  <c r="K74" i="1"/>
  <c r="I74" i="1"/>
  <c r="L72" i="1"/>
  <c r="M72" i="1" s="1"/>
  <c r="K72" i="1"/>
  <c r="I72" i="1"/>
  <c r="L71" i="1"/>
  <c r="M71" i="1" s="1"/>
  <c r="K71" i="1"/>
  <c r="I71" i="1"/>
  <c r="L70" i="1"/>
  <c r="M70" i="1" s="1"/>
  <c r="K70" i="1"/>
  <c r="I70" i="1"/>
  <c r="L69" i="1"/>
  <c r="M69" i="1" s="1"/>
  <c r="K69" i="1"/>
  <c r="I69" i="1"/>
  <c r="L68" i="1"/>
  <c r="M68" i="1" s="1"/>
  <c r="K68" i="1"/>
  <c r="I68" i="1"/>
  <c r="L67" i="1"/>
  <c r="M67" i="1" s="1"/>
  <c r="K67" i="1"/>
  <c r="I67" i="1"/>
  <c r="L66" i="1"/>
  <c r="M66" i="1" s="1"/>
  <c r="N66" i="1" s="1"/>
  <c r="K66" i="1"/>
  <c r="I66" i="1"/>
  <c r="L65" i="1"/>
  <c r="M65" i="1" s="1"/>
  <c r="K65" i="1"/>
  <c r="I65" i="1"/>
  <c r="L63" i="1"/>
  <c r="K63" i="1"/>
  <c r="I63" i="1"/>
  <c r="L62" i="1"/>
  <c r="M62" i="1" s="1"/>
  <c r="K62" i="1"/>
  <c r="I62" i="1"/>
  <c r="L61" i="1"/>
  <c r="M61" i="1" s="1"/>
  <c r="K61" i="1"/>
  <c r="I61" i="1"/>
  <c r="L60" i="1"/>
  <c r="M60" i="1" s="1"/>
  <c r="K60" i="1"/>
  <c r="I60" i="1"/>
  <c r="L59" i="1"/>
  <c r="M59" i="1" s="1"/>
  <c r="K59" i="1"/>
  <c r="I59" i="1"/>
  <c r="L58" i="1"/>
  <c r="M58" i="1" s="1"/>
  <c r="K58" i="1"/>
  <c r="I58" i="1"/>
  <c r="L57" i="1"/>
  <c r="M57" i="1" s="1"/>
  <c r="K57" i="1"/>
  <c r="I57" i="1"/>
  <c r="L56" i="1"/>
  <c r="M56" i="1" s="1"/>
  <c r="K56" i="1"/>
  <c r="I56" i="1"/>
  <c r="L55" i="1"/>
  <c r="M55" i="1" s="1"/>
  <c r="K55" i="1"/>
  <c r="I55" i="1"/>
  <c r="L54" i="1"/>
  <c r="M54" i="1" s="1"/>
  <c r="K54" i="1"/>
  <c r="I54" i="1"/>
  <c r="L52" i="1"/>
  <c r="M52" i="1" s="1"/>
  <c r="K52" i="1"/>
  <c r="I52" i="1"/>
  <c r="L51" i="1"/>
  <c r="M51" i="1" s="1"/>
  <c r="K51" i="1"/>
  <c r="I51" i="1"/>
  <c r="L50" i="1"/>
  <c r="M50" i="1" s="1"/>
  <c r="K50" i="1"/>
  <c r="I50" i="1"/>
  <c r="L49" i="1"/>
  <c r="M49" i="1" s="1"/>
  <c r="K49" i="1"/>
  <c r="I49" i="1"/>
  <c r="L48" i="1"/>
  <c r="M48" i="1" s="1"/>
  <c r="K48" i="1"/>
  <c r="I48" i="1"/>
  <c r="L47" i="1"/>
  <c r="M47" i="1" s="1"/>
  <c r="K47" i="1"/>
  <c r="I47" i="1"/>
  <c r="L46" i="1"/>
  <c r="M46" i="1" s="1"/>
  <c r="K46" i="1"/>
  <c r="I46" i="1"/>
  <c r="L45" i="1"/>
  <c r="M45" i="1" s="1"/>
  <c r="K45" i="1"/>
  <c r="I45" i="1"/>
  <c r="L44" i="1"/>
  <c r="K44" i="1"/>
  <c r="I44" i="1"/>
  <c r="L43" i="1"/>
  <c r="M43" i="1" s="1"/>
  <c r="K43" i="1"/>
  <c r="I43" i="1"/>
  <c r="L42" i="1"/>
  <c r="M42" i="1" s="1"/>
  <c r="K42" i="1"/>
  <c r="I42" i="1"/>
  <c r="L41" i="1"/>
  <c r="M41" i="1" s="1"/>
  <c r="K41" i="1"/>
  <c r="I41" i="1"/>
  <c r="L40" i="1"/>
  <c r="M40" i="1" s="1"/>
  <c r="K40" i="1"/>
  <c r="I40" i="1"/>
  <c r="L39" i="1"/>
  <c r="M39" i="1" s="1"/>
  <c r="K39" i="1"/>
  <c r="I39" i="1"/>
  <c r="L38" i="1"/>
  <c r="M38" i="1" s="1"/>
  <c r="K38" i="1"/>
  <c r="I38" i="1"/>
  <c r="L37" i="1"/>
  <c r="M37" i="1" s="1"/>
  <c r="K37" i="1"/>
  <c r="I37" i="1"/>
  <c r="L36" i="1"/>
  <c r="M36" i="1" s="1"/>
  <c r="K36" i="1"/>
  <c r="I36" i="1"/>
  <c r="L35" i="1"/>
  <c r="M35" i="1" s="1"/>
  <c r="K35" i="1"/>
  <c r="I35" i="1"/>
  <c r="L33" i="1"/>
  <c r="M33" i="1" s="1"/>
  <c r="K33" i="1"/>
  <c r="I33" i="1"/>
  <c r="L32" i="1"/>
  <c r="M32" i="1" s="1"/>
  <c r="K32" i="1"/>
  <c r="I32" i="1"/>
  <c r="L31" i="1"/>
  <c r="M31" i="1" s="1"/>
  <c r="K31" i="1"/>
  <c r="I31" i="1"/>
  <c r="L30" i="1"/>
  <c r="M30" i="1" s="1"/>
  <c r="K30" i="1"/>
  <c r="I30" i="1"/>
  <c r="L29" i="1"/>
  <c r="M29" i="1" s="1"/>
  <c r="K29" i="1"/>
  <c r="I29" i="1"/>
  <c r="L28" i="1"/>
  <c r="M28" i="1" s="1"/>
  <c r="K28" i="1"/>
  <c r="I28" i="1"/>
  <c r="L27" i="1"/>
  <c r="M27" i="1" s="1"/>
  <c r="K27" i="1"/>
  <c r="I27" i="1"/>
  <c r="L25" i="1"/>
  <c r="M25" i="1" s="1"/>
  <c r="K25" i="1"/>
  <c r="I25" i="1"/>
  <c r="L24" i="1"/>
  <c r="M24" i="1" s="1"/>
  <c r="K24" i="1"/>
  <c r="I24" i="1"/>
  <c r="L23" i="1"/>
  <c r="M23" i="1" s="1"/>
  <c r="K23" i="1"/>
  <c r="I23" i="1"/>
  <c r="L22" i="1"/>
  <c r="M22" i="1" s="1"/>
  <c r="K22" i="1"/>
  <c r="I22" i="1"/>
  <c r="L21" i="1"/>
  <c r="M21" i="1" s="1"/>
  <c r="K21" i="1"/>
  <c r="I21" i="1"/>
  <c r="L20" i="1"/>
  <c r="M20" i="1" s="1"/>
  <c r="K20" i="1"/>
  <c r="I20" i="1"/>
  <c r="L19" i="1"/>
  <c r="M19" i="1" s="1"/>
  <c r="K19" i="1"/>
  <c r="I19" i="1"/>
  <c r="L18" i="1"/>
  <c r="K18" i="1"/>
  <c r="I18" i="1"/>
  <c r="L16" i="1"/>
  <c r="M16" i="1" s="1"/>
  <c r="K16" i="1"/>
  <c r="I16" i="1"/>
  <c r="L15" i="1"/>
  <c r="M15" i="1" s="1"/>
  <c r="K15" i="1"/>
  <c r="I15" i="1"/>
  <c r="L14" i="1"/>
  <c r="M14" i="1" s="1"/>
  <c r="K14" i="1"/>
  <c r="I14" i="1"/>
  <c r="L13" i="1"/>
  <c r="M13" i="1" s="1"/>
  <c r="K13" i="1"/>
  <c r="I13" i="1"/>
  <c r="L12" i="1"/>
  <c r="M12" i="1" s="1"/>
  <c r="K12" i="1"/>
  <c r="I12" i="1"/>
  <c r="J127" i="2" l="1"/>
  <c r="M127" i="2"/>
  <c r="K127" i="2" s="1"/>
  <c r="J41" i="2"/>
  <c r="Y54" i="2"/>
  <c r="W54" i="2"/>
  <c r="O197" i="2"/>
  <c r="AA197" i="2"/>
  <c r="N77" i="1"/>
  <c r="O14" i="2"/>
  <c r="J55" i="2"/>
  <c r="J62" i="2"/>
  <c r="Y29" i="2"/>
  <c r="Q54" i="2"/>
  <c r="S88" i="2"/>
  <c r="K254" i="2"/>
  <c r="W14" i="2"/>
  <c r="S21" i="2"/>
  <c r="J135" i="2"/>
  <c r="Q194" i="2"/>
  <c r="I29" i="2"/>
  <c r="S194" i="2"/>
  <c r="W29" i="2"/>
  <c r="J123" i="2"/>
  <c r="J174" i="2"/>
  <c r="K181" i="2"/>
  <c r="M197" i="2"/>
  <c r="M54" i="2"/>
  <c r="K258" i="2"/>
  <c r="W21" i="2"/>
  <c r="K105" i="2"/>
  <c r="K144" i="2"/>
  <c r="W197" i="2"/>
  <c r="K264" i="2"/>
  <c r="K263" i="2" s="1"/>
  <c r="AA54" i="2"/>
  <c r="AA21" i="2"/>
  <c r="J150" i="2"/>
  <c r="K183" i="2"/>
  <c r="J30" i="2"/>
  <c r="J79" i="2"/>
  <c r="Q88" i="2"/>
  <c r="J105" i="2"/>
  <c r="J136" i="2"/>
  <c r="J178" i="2"/>
  <c r="J195" i="2"/>
  <c r="J200" i="2"/>
  <c r="K247" i="2"/>
  <c r="J258" i="2"/>
  <c r="O21" i="2"/>
  <c r="K192" i="2"/>
  <c r="K200" i="2"/>
  <c r="J42" i="2"/>
  <c r="O55" i="2"/>
  <c r="O54" i="2" s="1"/>
  <c r="J67" i="2"/>
  <c r="K94" i="2"/>
  <c r="J104" i="2"/>
  <c r="J118" i="2"/>
  <c r="J144" i="2"/>
  <c r="U150" i="2"/>
  <c r="K150" i="2" s="1"/>
  <c r="J180" i="2"/>
  <c r="J192" i="2"/>
  <c r="J193" i="2"/>
  <c r="AA194" i="2"/>
  <c r="AA29" i="2"/>
  <c r="K136" i="2"/>
  <c r="J166" i="2"/>
  <c r="K174" i="2"/>
  <c r="J199" i="2"/>
  <c r="J260" i="2"/>
  <c r="J95" i="2"/>
  <c r="J122" i="2"/>
  <c r="O166" i="2"/>
  <c r="J184" i="2"/>
  <c r="Q197" i="2"/>
  <c r="J204" i="2"/>
  <c r="K205" i="2"/>
  <c r="J206" i="2"/>
  <c r="K207" i="2"/>
  <c r="J208" i="2"/>
  <c r="J210" i="2"/>
  <c r="M260" i="2"/>
  <c r="K260" i="2" s="1"/>
  <c r="J264" i="2"/>
  <c r="O29" i="2"/>
  <c r="J22" i="2"/>
  <c r="S54" i="2"/>
  <c r="AA88" i="2"/>
  <c r="O95" i="2"/>
  <c r="K95" i="2" s="1"/>
  <c r="J114" i="2"/>
  <c r="M135" i="2"/>
  <c r="K135" i="2" s="1"/>
  <c r="J243" i="2"/>
  <c r="J25" i="2"/>
  <c r="I21" i="2"/>
  <c r="J26" i="2"/>
  <c r="J39" i="2"/>
  <c r="M88" i="2"/>
  <c r="U114" i="2"/>
  <c r="J182" i="2"/>
  <c r="J205" i="2"/>
  <c r="J207" i="2"/>
  <c r="J254" i="2"/>
  <c r="M14" i="2"/>
  <c r="M21" i="2"/>
  <c r="J27" i="2"/>
  <c r="J40" i="2"/>
  <c r="K56" i="2"/>
  <c r="J90" i="2"/>
  <c r="J189" i="2"/>
  <c r="S197" i="2"/>
  <c r="I197" i="2"/>
  <c r="J251" i="2"/>
  <c r="J256" i="2"/>
  <c r="N48" i="1"/>
  <c r="M18" i="1"/>
  <c r="N18" i="1" s="1"/>
  <c r="M44" i="1"/>
  <c r="N44" i="1" s="1"/>
  <c r="N29" i="1"/>
  <c r="M63" i="1"/>
  <c r="N63" i="1" s="1"/>
  <c r="K11" i="1"/>
  <c r="N51" i="1"/>
  <c r="K73" i="1"/>
  <c r="N82" i="1"/>
  <c r="N14" i="1"/>
  <c r="N41" i="1"/>
  <c r="N71" i="1"/>
  <c r="N80" i="1"/>
  <c r="N49" i="1"/>
  <c r="N58" i="1"/>
  <c r="N57" i="1"/>
  <c r="N21" i="1"/>
  <c r="N72" i="1"/>
  <c r="N27" i="1"/>
  <c r="N36" i="1"/>
  <c r="N47" i="1"/>
  <c r="N39" i="1"/>
  <c r="N69" i="1"/>
  <c r="N78" i="1"/>
  <c r="N40" i="1"/>
  <c r="N79" i="1"/>
  <c r="N43" i="1"/>
  <c r="N15" i="1"/>
  <c r="N13" i="1"/>
  <c r="N19" i="1"/>
  <c r="N28" i="1"/>
  <c r="N33" i="1"/>
  <c r="N42" i="1"/>
  <c r="N56" i="1"/>
  <c r="K64" i="1"/>
  <c r="N67" i="1"/>
  <c r="N81" i="1"/>
  <c r="N55" i="1"/>
  <c r="N46" i="1"/>
  <c r="N38" i="1"/>
  <c r="N68" i="1"/>
  <c r="N31" i="1"/>
  <c r="N20" i="1"/>
  <c r="N35" i="1"/>
  <c r="N16" i="1"/>
  <c r="N22" i="1"/>
  <c r="N50" i="1"/>
  <c r="K53" i="1"/>
  <c r="N59" i="1"/>
  <c r="N70" i="1"/>
  <c r="N24" i="1"/>
  <c r="N62" i="1"/>
  <c r="N54" i="1"/>
  <c r="N45" i="1"/>
  <c r="N37" i="1"/>
  <c r="N76" i="1"/>
  <c r="N12" i="1"/>
  <c r="N23" i="1"/>
  <c r="N30" i="1"/>
  <c r="N61" i="1"/>
  <c r="N65" i="1"/>
  <c r="N74" i="1"/>
  <c r="N75" i="1"/>
  <c r="N60" i="1"/>
  <c r="N52" i="1"/>
  <c r="N32" i="1"/>
  <c r="N25" i="1"/>
  <c r="K26" i="1"/>
  <c r="I17" i="1"/>
  <c r="K23" i="2"/>
  <c r="J16" i="2"/>
  <c r="U16" i="2"/>
  <c r="K16" i="2" s="1"/>
  <c r="J20" i="2"/>
  <c r="U20" i="2"/>
  <c r="K20" i="2" s="1"/>
  <c r="K28" i="2"/>
  <c r="Y46" i="2"/>
  <c r="J46" i="2"/>
  <c r="K24" i="2"/>
  <c r="K30" i="2"/>
  <c r="U29" i="2"/>
  <c r="Q14" i="2"/>
  <c r="I26" i="1"/>
  <c r="I64" i="1"/>
  <c r="S14" i="2"/>
  <c r="J17" i="2"/>
  <c r="Y17" i="2"/>
  <c r="K17" i="2" s="1"/>
  <c r="J24" i="2"/>
  <c r="U26" i="2"/>
  <c r="K26" i="2" s="1"/>
  <c r="J78" i="2"/>
  <c r="O78" i="2"/>
  <c r="K78" i="2" s="1"/>
  <c r="I14" i="2"/>
  <c r="J18" i="2"/>
  <c r="U18" i="2"/>
  <c r="Y27" i="2"/>
  <c r="K27" i="2" s="1"/>
  <c r="J49" i="2"/>
  <c r="U49" i="2"/>
  <c r="K49" i="2" s="1"/>
  <c r="Y50" i="2"/>
  <c r="K50" i="2" s="1"/>
  <c r="J50" i="2"/>
  <c r="Y48" i="2"/>
  <c r="K48" i="2" s="1"/>
  <c r="J48" i="2"/>
  <c r="I73" i="1"/>
  <c r="J15" i="2"/>
  <c r="Y15" i="2"/>
  <c r="K15" i="2" s="1"/>
  <c r="J19" i="2"/>
  <c r="Y19" i="2"/>
  <c r="K19" i="2" s="1"/>
  <c r="J23" i="2"/>
  <c r="Y25" i="2"/>
  <c r="K25" i="2" s="1"/>
  <c r="M29" i="2"/>
  <c r="K46" i="2"/>
  <c r="K67" i="2"/>
  <c r="J47" i="2"/>
  <c r="U47" i="2"/>
  <c r="K47" i="2" s="1"/>
  <c r="I53" i="1"/>
  <c r="U22" i="2"/>
  <c r="K53" i="2"/>
  <c r="K34" i="1"/>
  <c r="AA14" i="2"/>
  <c r="J51" i="2"/>
  <c r="U51" i="2"/>
  <c r="K51" i="2" s="1"/>
  <c r="Y52" i="2"/>
  <c r="K52" i="2" s="1"/>
  <c r="J52" i="2"/>
  <c r="J60" i="2"/>
  <c r="K62" i="2"/>
  <c r="K61" i="2" s="1"/>
  <c r="U100" i="2"/>
  <c r="K100" i="2" s="1"/>
  <c r="J100" i="2"/>
  <c r="Z253" i="2"/>
  <c r="AA253" i="2" s="1"/>
  <c r="AA252" i="2" s="1"/>
  <c r="Z34" i="2" s="1"/>
  <c r="AA34" i="2" s="1"/>
  <c r="R253" i="2"/>
  <c r="S253" i="2" s="1"/>
  <c r="S252" i="2" s="1"/>
  <c r="N253" i="2"/>
  <c r="O253" i="2" s="1"/>
  <c r="O252" i="2" s="1"/>
  <c r="N34" i="2" s="1"/>
  <c r="O34" i="2" s="1"/>
  <c r="V253" i="2"/>
  <c r="W253" i="2" s="1"/>
  <c r="W252" i="2" s="1"/>
  <c r="V34" i="2" s="1"/>
  <c r="W34" i="2" s="1"/>
  <c r="L245" i="2"/>
  <c r="M245" i="2" s="1"/>
  <c r="M244" i="2" s="1"/>
  <c r="L33" i="2" s="1"/>
  <c r="M33" i="2" s="1"/>
  <c r="L253" i="2"/>
  <c r="M253" i="2" s="1"/>
  <c r="Z245" i="2"/>
  <c r="AA245" i="2" s="1"/>
  <c r="AA244" i="2" s="1"/>
  <c r="Z33" i="2" s="1"/>
  <c r="AA33" i="2" s="1"/>
  <c r="R245" i="2"/>
  <c r="S245" i="2" s="1"/>
  <c r="S244" i="2" s="1"/>
  <c r="R33" i="2" s="1"/>
  <c r="S33" i="2" s="1"/>
  <c r="H253" i="2"/>
  <c r="I253" i="2" s="1"/>
  <c r="I252" i="2" s="1"/>
  <c r="H34" i="2" s="1"/>
  <c r="I34" i="2" s="1"/>
  <c r="X245" i="2"/>
  <c r="Y245" i="2" s="1"/>
  <c r="Y244" i="2" s="1"/>
  <c r="X33" i="2" s="1"/>
  <c r="Y33" i="2" s="1"/>
  <c r="P245" i="2"/>
  <c r="Q245" i="2" s="1"/>
  <c r="Q244" i="2" s="1"/>
  <c r="P33" i="2" s="1"/>
  <c r="Q33" i="2" s="1"/>
  <c r="H245" i="2"/>
  <c r="I245" i="2" s="1"/>
  <c r="I244" i="2" s="1"/>
  <c r="H33" i="2" s="1"/>
  <c r="I33" i="2" s="1"/>
  <c r="P253" i="2"/>
  <c r="Q253" i="2" s="1"/>
  <c r="Q252" i="2" s="1"/>
  <c r="P34" i="2" s="1"/>
  <c r="Q34" i="2" s="1"/>
  <c r="V245" i="2"/>
  <c r="W245" i="2" s="1"/>
  <c r="W244" i="2" s="1"/>
  <c r="V33" i="2" s="1"/>
  <c r="W33" i="2" s="1"/>
  <c r="X253" i="2"/>
  <c r="Y253" i="2" s="1"/>
  <c r="H278" i="2"/>
  <c r="I278" i="2" s="1"/>
  <c r="R34" i="2"/>
  <c r="S34" i="2" s="1"/>
  <c r="I11" i="1"/>
  <c r="K17" i="1"/>
  <c r="I34" i="1"/>
  <c r="Q21" i="2"/>
  <c r="J28" i="2"/>
  <c r="Q29" i="2"/>
  <c r="J31" i="2"/>
  <c r="S31" i="2"/>
  <c r="I54" i="2"/>
  <c r="U54" i="2"/>
  <c r="J89" i="2"/>
  <c r="O89" i="2"/>
  <c r="O88" i="2" s="1"/>
  <c r="K114" i="2"/>
  <c r="U117" i="2"/>
  <c r="K117" i="2" s="1"/>
  <c r="J117" i="2"/>
  <c r="U39" i="2"/>
  <c r="K39" i="2" s="1"/>
  <c r="Y40" i="2"/>
  <c r="K40" i="2" s="1"/>
  <c r="U41" i="2"/>
  <c r="K41" i="2" s="1"/>
  <c r="Y42" i="2"/>
  <c r="K42" i="2" s="1"/>
  <c r="J110" i="2"/>
  <c r="O110" i="2"/>
  <c r="K110" i="2" s="1"/>
  <c r="U131" i="2"/>
  <c r="K131" i="2" s="1"/>
  <c r="J131" i="2"/>
  <c r="O155" i="2"/>
  <c r="K155" i="2" s="1"/>
  <c r="J155" i="2"/>
  <c r="J76" i="2"/>
  <c r="O76" i="2"/>
  <c r="K76" i="2" s="1"/>
  <c r="K89" i="2"/>
  <c r="U88" i="2"/>
  <c r="K109" i="2"/>
  <c r="K79" i="2"/>
  <c r="W88" i="2"/>
  <c r="J53" i="2"/>
  <c r="J56" i="2"/>
  <c r="K60" i="2"/>
  <c r="Y88" i="2"/>
  <c r="K90" i="2"/>
  <c r="I88" i="2"/>
  <c r="K99" i="2"/>
  <c r="J109" i="2"/>
  <c r="K122" i="2"/>
  <c r="Y148" i="2"/>
  <c r="K148" i="2" s="1"/>
  <c r="J148" i="2"/>
  <c r="O123" i="2"/>
  <c r="K123" i="2" s="1"/>
  <c r="K179" i="2"/>
  <c r="K188" i="2"/>
  <c r="I194" i="2"/>
  <c r="W194" i="2"/>
  <c r="J94" i="2"/>
  <c r="O118" i="2"/>
  <c r="K118" i="2" s="1"/>
  <c r="K171" i="2"/>
  <c r="Y194" i="2"/>
  <c r="K196" i="2"/>
  <c r="K198" i="2"/>
  <c r="U197" i="2"/>
  <c r="K166" i="2"/>
  <c r="O194" i="2"/>
  <c r="J99" i="2"/>
  <c r="O104" i="2"/>
  <c r="K104" i="2" s="1"/>
  <c r="U162" i="2"/>
  <c r="K162" i="2" s="1"/>
  <c r="J162" i="2"/>
  <c r="J170" i="2"/>
  <c r="O170" i="2"/>
  <c r="J171" i="2"/>
  <c r="K218" i="2"/>
  <c r="U194" i="2"/>
  <c r="K213" i="2"/>
  <c r="K170" i="2"/>
  <c r="J179" i="2"/>
  <c r="J181" i="2"/>
  <c r="J183" i="2"/>
  <c r="M195" i="2"/>
  <c r="M194" i="2" s="1"/>
  <c r="J198" i="2"/>
  <c r="J218" i="2"/>
  <c r="O262" i="2"/>
  <c r="O261" i="2" s="1"/>
  <c r="N245" i="2" s="1"/>
  <c r="O245" i="2" s="1"/>
  <c r="J262" i="2"/>
  <c r="J196" i="2"/>
  <c r="U210" i="2"/>
  <c r="J213" i="2"/>
  <c r="J224" i="2"/>
  <c r="U224" i="2"/>
  <c r="K224" i="2" s="1"/>
  <c r="J228" i="2"/>
  <c r="J230" i="2"/>
  <c r="O230" i="2"/>
  <c r="J249" i="2"/>
  <c r="O249" i="2"/>
  <c r="K249" i="2" s="1"/>
  <c r="K251" i="2"/>
  <c r="J240" i="2"/>
  <c r="Y240" i="2"/>
  <c r="K240" i="2" s="1"/>
  <c r="Y178" i="2"/>
  <c r="K178" i="2" s="1"/>
  <c r="Y180" i="2"/>
  <c r="K180" i="2" s="1"/>
  <c r="Y182" i="2"/>
  <c r="K182" i="2" s="1"/>
  <c r="Y184" i="2"/>
  <c r="K184" i="2" s="1"/>
  <c r="J188" i="2"/>
  <c r="O193" i="2"/>
  <c r="K193" i="2" s="1"/>
  <c r="Y199" i="2"/>
  <c r="K219" i="2"/>
  <c r="K236" i="2"/>
  <c r="M267" i="2"/>
  <c r="K267" i="2" s="1"/>
  <c r="J267" i="2"/>
  <c r="O189" i="2"/>
  <c r="K189" i="2" s="1"/>
  <c r="O204" i="2"/>
  <c r="K204" i="2" s="1"/>
  <c r="O206" i="2"/>
  <c r="K206" i="2" s="1"/>
  <c r="O208" i="2"/>
  <c r="K208" i="2" s="1"/>
  <c r="U250" i="2"/>
  <c r="K250" i="2" s="1"/>
  <c r="J250" i="2"/>
  <c r="J219" i="2"/>
  <c r="J236" i="2"/>
  <c r="J247" i="2"/>
  <c r="J246" i="2"/>
  <c r="K246" i="2"/>
  <c r="J248" i="2"/>
  <c r="J220" i="2"/>
  <c r="K248" i="2"/>
  <c r="K257" i="2"/>
  <c r="J255" i="2"/>
  <c r="U263" i="2"/>
  <c r="T253" i="2" s="1"/>
  <c r="U281" i="2"/>
  <c r="U220" i="2"/>
  <c r="K220" i="2" s="1"/>
  <c r="O228" i="2"/>
  <c r="K228" i="2" s="1"/>
  <c r="O243" i="2"/>
  <c r="K243" i="2" s="1"/>
  <c r="U255" i="2"/>
  <c r="K255" i="2" s="1"/>
  <c r="Y256" i="2"/>
  <c r="K256" i="2" s="1"/>
  <c r="J270" i="2"/>
  <c r="U270" i="2"/>
  <c r="K270" i="2" s="1"/>
  <c r="U271" i="2"/>
  <c r="U279" i="2"/>
  <c r="U285" i="2"/>
  <c r="J259" i="2"/>
  <c r="U261" i="2"/>
  <c r="T245" i="2" s="1"/>
  <c r="K259" i="2"/>
  <c r="J257" i="2"/>
  <c r="U283" i="2"/>
  <c r="H274" i="2"/>
  <c r="I274" i="2" s="1"/>
  <c r="P274" i="2"/>
  <c r="Q274" i="2" s="1"/>
  <c r="X274" i="2"/>
  <c r="Y274" i="2" s="1"/>
  <c r="L275" i="2"/>
  <c r="M275" i="2" s="1"/>
  <c r="T275" i="2"/>
  <c r="H276" i="2"/>
  <c r="I276" i="2" s="1"/>
  <c r="P276" i="2"/>
  <c r="Q276" i="2" s="1"/>
  <c r="X276" i="2"/>
  <c r="Y276" i="2" s="1"/>
  <c r="Z288" i="2"/>
  <c r="AA288" i="2" s="1"/>
  <c r="R289" i="2"/>
  <c r="S289" i="2" s="1"/>
  <c r="L290" i="2"/>
  <c r="M290" i="2" s="1"/>
  <c r="X290" i="2"/>
  <c r="Y290" i="2" s="1"/>
  <c r="Z307" i="2"/>
  <c r="AA307" i="2" s="1"/>
  <c r="N316" i="2"/>
  <c r="O316" i="2" s="1"/>
  <c r="T322" i="2"/>
  <c r="X441" i="2"/>
  <c r="Y441" i="2" s="1"/>
  <c r="P441" i="2"/>
  <c r="Q441" i="2" s="1"/>
  <c r="H441" i="2"/>
  <c r="I441" i="2" s="1"/>
  <c r="T440" i="2"/>
  <c r="L440" i="2"/>
  <c r="M440" i="2" s="1"/>
  <c r="X439" i="2"/>
  <c r="Y439" i="2" s="1"/>
  <c r="P439" i="2"/>
  <c r="Q439" i="2" s="1"/>
  <c r="H439" i="2"/>
  <c r="I439" i="2" s="1"/>
  <c r="T438" i="2"/>
  <c r="L438" i="2"/>
  <c r="M438" i="2" s="1"/>
  <c r="X437" i="2"/>
  <c r="Y437" i="2" s="1"/>
  <c r="P437" i="2"/>
  <c r="Q437" i="2" s="1"/>
  <c r="H437" i="2"/>
  <c r="I437" i="2" s="1"/>
  <c r="T436" i="2"/>
  <c r="L436" i="2"/>
  <c r="M436" i="2" s="1"/>
  <c r="X435" i="2"/>
  <c r="Y435" i="2" s="1"/>
  <c r="P435" i="2"/>
  <c r="Q435" i="2" s="1"/>
  <c r="H435" i="2"/>
  <c r="I435" i="2" s="1"/>
  <c r="Z430" i="2"/>
  <c r="AA430" i="2" s="1"/>
  <c r="R430" i="2"/>
  <c r="S430" i="2" s="1"/>
  <c r="V429" i="2"/>
  <c r="W429" i="2" s="1"/>
  <c r="N429" i="2"/>
  <c r="O429" i="2" s="1"/>
  <c r="Z428" i="2"/>
  <c r="AA428" i="2" s="1"/>
  <c r="R428" i="2"/>
  <c r="S428" i="2" s="1"/>
  <c r="V427" i="2"/>
  <c r="W427" i="2" s="1"/>
  <c r="N427" i="2"/>
  <c r="O427" i="2" s="1"/>
  <c r="Z426" i="2"/>
  <c r="AA426" i="2" s="1"/>
  <c r="R426" i="2"/>
  <c r="S426" i="2" s="1"/>
  <c r="V425" i="2"/>
  <c r="W425" i="2" s="1"/>
  <c r="N425" i="2"/>
  <c r="O425" i="2" s="1"/>
  <c r="Z424" i="2"/>
  <c r="AA424" i="2" s="1"/>
  <c r="R424" i="2"/>
  <c r="S424" i="2" s="1"/>
  <c r="X443" i="2"/>
  <c r="Y443" i="2" s="1"/>
  <c r="Y442" i="2" s="1"/>
  <c r="X434" i="2" s="1"/>
  <c r="Y434" i="2" s="1"/>
  <c r="P443" i="2"/>
  <c r="Q443" i="2" s="1"/>
  <c r="Q442" i="2" s="1"/>
  <c r="P434" i="2" s="1"/>
  <c r="Q434" i="2" s="1"/>
  <c r="H443" i="2"/>
  <c r="I443" i="2" s="1"/>
  <c r="I442" i="2" s="1"/>
  <c r="H434" i="2" s="1"/>
  <c r="I434" i="2" s="1"/>
  <c r="Z432" i="2"/>
  <c r="AA432" i="2" s="1"/>
  <c r="AA431" i="2" s="1"/>
  <c r="Z423" i="2" s="1"/>
  <c r="AA423" i="2" s="1"/>
  <c r="R432" i="2"/>
  <c r="S432" i="2" s="1"/>
  <c r="S431" i="2" s="1"/>
  <c r="R423" i="2" s="1"/>
  <c r="S423" i="2" s="1"/>
  <c r="Z415" i="2"/>
  <c r="AA415" i="2" s="1"/>
  <c r="AA414" i="2" s="1"/>
  <c r="Z404" i="2" s="1"/>
  <c r="AA404" i="2" s="1"/>
  <c r="R415" i="2"/>
  <c r="S415" i="2" s="1"/>
  <c r="S414" i="2" s="1"/>
  <c r="R404" i="2" s="1"/>
  <c r="S404" i="2" s="1"/>
  <c r="X411" i="2"/>
  <c r="Y411" i="2" s="1"/>
  <c r="P411" i="2"/>
  <c r="Q411" i="2" s="1"/>
  <c r="H411" i="2"/>
  <c r="I411" i="2" s="1"/>
  <c r="T410" i="2"/>
  <c r="L410" i="2"/>
  <c r="M410" i="2" s="1"/>
  <c r="X409" i="2"/>
  <c r="Y409" i="2" s="1"/>
  <c r="P409" i="2"/>
  <c r="Q409" i="2" s="1"/>
  <c r="H409" i="2"/>
  <c r="I409" i="2" s="1"/>
  <c r="T408" i="2"/>
  <c r="L408" i="2"/>
  <c r="M408" i="2" s="1"/>
  <c r="X407" i="2"/>
  <c r="Y407" i="2" s="1"/>
  <c r="P407" i="2"/>
  <c r="Q407" i="2" s="1"/>
  <c r="V441" i="2"/>
  <c r="W441" i="2" s="1"/>
  <c r="N441" i="2"/>
  <c r="O441" i="2" s="1"/>
  <c r="Z440" i="2"/>
  <c r="AA440" i="2" s="1"/>
  <c r="R440" i="2"/>
  <c r="S440" i="2" s="1"/>
  <c r="V439" i="2"/>
  <c r="W439" i="2" s="1"/>
  <c r="N439" i="2"/>
  <c r="O439" i="2" s="1"/>
  <c r="Z438" i="2"/>
  <c r="AA438" i="2" s="1"/>
  <c r="R438" i="2"/>
  <c r="S438" i="2" s="1"/>
  <c r="V437" i="2"/>
  <c r="W437" i="2" s="1"/>
  <c r="N437" i="2"/>
  <c r="O437" i="2" s="1"/>
  <c r="Z436" i="2"/>
  <c r="AA436" i="2" s="1"/>
  <c r="R436" i="2"/>
  <c r="S436" i="2" s="1"/>
  <c r="V435" i="2"/>
  <c r="W435" i="2" s="1"/>
  <c r="N435" i="2"/>
  <c r="O435" i="2" s="1"/>
  <c r="X430" i="2"/>
  <c r="Y430" i="2" s="1"/>
  <c r="P430" i="2"/>
  <c r="Q430" i="2" s="1"/>
  <c r="H430" i="2"/>
  <c r="I430" i="2" s="1"/>
  <c r="T429" i="2"/>
  <c r="L429" i="2"/>
  <c r="M429" i="2" s="1"/>
  <c r="X428" i="2"/>
  <c r="Y428" i="2" s="1"/>
  <c r="P428" i="2"/>
  <c r="Q428" i="2" s="1"/>
  <c r="H428" i="2"/>
  <c r="I428" i="2" s="1"/>
  <c r="T427" i="2"/>
  <c r="L427" i="2"/>
  <c r="M427" i="2" s="1"/>
  <c r="X426" i="2"/>
  <c r="Y426" i="2" s="1"/>
  <c r="P426" i="2"/>
  <c r="Q426" i="2" s="1"/>
  <c r="H426" i="2"/>
  <c r="I426" i="2" s="1"/>
  <c r="T425" i="2"/>
  <c r="L425" i="2"/>
  <c r="M425" i="2" s="1"/>
  <c r="X424" i="2"/>
  <c r="Y424" i="2" s="1"/>
  <c r="P424" i="2"/>
  <c r="Q424" i="2" s="1"/>
  <c r="H424" i="2"/>
  <c r="I424" i="2" s="1"/>
  <c r="T441" i="2"/>
  <c r="L441" i="2"/>
  <c r="M441" i="2" s="1"/>
  <c r="X440" i="2"/>
  <c r="Y440" i="2" s="1"/>
  <c r="P440" i="2"/>
  <c r="Q440" i="2" s="1"/>
  <c r="H440" i="2"/>
  <c r="I440" i="2" s="1"/>
  <c r="T439" i="2"/>
  <c r="L439" i="2"/>
  <c r="M439" i="2" s="1"/>
  <c r="X438" i="2"/>
  <c r="Y438" i="2" s="1"/>
  <c r="P438" i="2"/>
  <c r="Q438" i="2" s="1"/>
  <c r="H438" i="2"/>
  <c r="I438" i="2" s="1"/>
  <c r="T437" i="2"/>
  <c r="L437" i="2"/>
  <c r="M437" i="2" s="1"/>
  <c r="X436" i="2"/>
  <c r="Y436" i="2" s="1"/>
  <c r="P436" i="2"/>
  <c r="Q436" i="2" s="1"/>
  <c r="H436" i="2"/>
  <c r="I436" i="2" s="1"/>
  <c r="T435" i="2"/>
  <c r="L435" i="2"/>
  <c r="M435" i="2" s="1"/>
  <c r="V430" i="2"/>
  <c r="W430" i="2" s="1"/>
  <c r="N430" i="2"/>
  <c r="O430" i="2" s="1"/>
  <c r="Z429" i="2"/>
  <c r="AA429" i="2" s="1"/>
  <c r="R429" i="2"/>
  <c r="S429" i="2" s="1"/>
  <c r="V428" i="2"/>
  <c r="W428" i="2" s="1"/>
  <c r="N428" i="2"/>
  <c r="O428" i="2" s="1"/>
  <c r="Z427" i="2"/>
  <c r="AA427" i="2" s="1"/>
  <c r="R427" i="2"/>
  <c r="S427" i="2" s="1"/>
  <c r="V426" i="2"/>
  <c r="W426" i="2" s="1"/>
  <c r="N426" i="2"/>
  <c r="O426" i="2" s="1"/>
  <c r="Z425" i="2"/>
  <c r="AA425" i="2" s="1"/>
  <c r="R425" i="2"/>
  <c r="S425" i="2" s="1"/>
  <c r="V424" i="2"/>
  <c r="W424" i="2" s="1"/>
  <c r="N424" i="2"/>
  <c r="O424" i="2" s="1"/>
  <c r="Z441" i="2"/>
  <c r="AA441" i="2" s="1"/>
  <c r="R441" i="2"/>
  <c r="S441" i="2" s="1"/>
  <c r="V440" i="2"/>
  <c r="W440" i="2" s="1"/>
  <c r="N440" i="2"/>
  <c r="O440" i="2" s="1"/>
  <c r="Z439" i="2"/>
  <c r="AA439" i="2" s="1"/>
  <c r="R439" i="2"/>
  <c r="S439" i="2" s="1"/>
  <c r="V438" i="2"/>
  <c r="W438" i="2" s="1"/>
  <c r="N438" i="2"/>
  <c r="O438" i="2" s="1"/>
  <c r="Z437" i="2"/>
  <c r="AA437" i="2" s="1"/>
  <c r="R437" i="2"/>
  <c r="S437" i="2" s="1"/>
  <c r="V436" i="2"/>
  <c r="W436" i="2" s="1"/>
  <c r="N436" i="2"/>
  <c r="O436" i="2" s="1"/>
  <c r="Z435" i="2"/>
  <c r="AA435" i="2" s="1"/>
  <c r="R435" i="2"/>
  <c r="S435" i="2" s="1"/>
  <c r="T430" i="2"/>
  <c r="L430" i="2"/>
  <c r="M430" i="2" s="1"/>
  <c r="X429" i="2"/>
  <c r="Y429" i="2" s="1"/>
  <c r="P429" i="2"/>
  <c r="Q429" i="2" s="1"/>
  <c r="H429" i="2"/>
  <c r="I429" i="2" s="1"/>
  <c r="T428" i="2"/>
  <c r="L428" i="2"/>
  <c r="M428" i="2" s="1"/>
  <c r="X427" i="2"/>
  <c r="Y427" i="2" s="1"/>
  <c r="P427" i="2"/>
  <c r="Q427" i="2" s="1"/>
  <c r="H427" i="2"/>
  <c r="I427" i="2" s="1"/>
  <c r="T426" i="2"/>
  <c r="L426" i="2"/>
  <c r="M426" i="2" s="1"/>
  <c r="X425" i="2"/>
  <c r="Y425" i="2" s="1"/>
  <c r="P425" i="2"/>
  <c r="Q425" i="2" s="1"/>
  <c r="H425" i="2"/>
  <c r="I425" i="2" s="1"/>
  <c r="T424" i="2"/>
  <c r="L424" i="2"/>
  <c r="M424" i="2" s="1"/>
  <c r="Z443" i="2"/>
  <c r="AA443" i="2" s="1"/>
  <c r="AA442" i="2" s="1"/>
  <c r="Z434" i="2" s="1"/>
  <c r="AA434" i="2" s="1"/>
  <c r="R443" i="2"/>
  <c r="S443" i="2" s="1"/>
  <c r="S442" i="2" s="1"/>
  <c r="R434" i="2" s="1"/>
  <c r="S434" i="2" s="1"/>
  <c r="T432" i="2"/>
  <c r="L432" i="2"/>
  <c r="M432" i="2" s="1"/>
  <c r="M431" i="2" s="1"/>
  <c r="L423" i="2" s="1"/>
  <c r="M423" i="2" s="1"/>
  <c r="T415" i="2"/>
  <c r="L415" i="2"/>
  <c r="M415" i="2" s="1"/>
  <c r="M414" i="2" s="1"/>
  <c r="L404" i="2" s="1"/>
  <c r="M404" i="2" s="1"/>
  <c r="Z411" i="2"/>
  <c r="AA411" i="2" s="1"/>
  <c r="R411" i="2"/>
  <c r="S411" i="2" s="1"/>
  <c r="V410" i="2"/>
  <c r="W410" i="2" s="1"/>
  <c r="N410" i="2"/>
  <c r="O410" i="2" s="1"/>
  <c r="Z409" i="2"/>
  <c r="AA409" i="2" s="1"/>
  <c r="R409" i="2"/>
  <c r="S409" i="2" s="1"/>
  <c r="V408" i="2"/>
  <c r="W408" i="2" s="1"/>
  <c r="N408" i="2"/>
  <c r="O408" i="2" s="1"/>
  <c r="Z407" i="2"/>
  <c r="AA407" i="2" s="1"/>
  <c r="R407" i="2"/>
  <c r="S407" i="2" s="1"/>
  <c r="V406" i="2"/>
  <c r="W406" i="2" s="1"/>
  <c r="N406" i="2"/>
  <c r="O406" i="2" s="1"/>
  <c r="N443" i="2"/>
  <c r="O443" i="2" s="1"/>
  <c r="O442" i="2" s="1"/>
  <c r="N434" i="2" s="1"/>
  <c r="O434" i="2" s="1"/>
  <c r="Z413" i="2"/>
  <c r="AA413" i="2" s="1"/>
  <c r="AA412" i="2" s="1"/>
  <c r="Z395" i="2" s="1"/>
  <c r="AA395" i="2" s="1"/>
  <c r="N411" i="2"/>
  <c r="O411" i="2" s="1"/>
  <c r="X410" i="2"/>
  <c r="Y410" i="2" s="1"/>
  <c r="V409" i="2"/>
  <c r="W409" i="2" s="1"/>
  <c r="L409" i="2"/>
  <c r="M409" i="2" s="1"/>
  <c r="T407" i="2"/>
  <c r="T406" i="2"/>
  <c r="Z402" i="2"/>
  <c r="AA402" i="2" s="1"/>
  <c r="R402" i="2"/>
  <c r="S402" i="2" s="1"/>
  <c r="V401" i="2"/>
  <c r="W401" i="2" s="1"/>
  <c r="N401" i="2"/>
  <c r="O401" i="2" s="1"/>
  <c r="Z400" i="2"/>
  <c r="AA400" i="2" s="1"/>
  <c r="R400" i="2"/>
  <c r="S400" i="2" s="1"/>
  <c r="V399" i="2"/>
  <c r="W399" i="2" s="1"/>
  <c r="N399" i="2"/>
  <c r="O399" i="2" s="1"/>
  <c r="Z398" i="2"/>
  <c r="AA398" i="2" s="1"/>
  <c r="R398" i="2"/>
  <c r="S398" i="2" s="1"/>
  <c r="V397" i="2"/>
  <c r="W397" i="2" s="1"/>
  <c r="N397" i="2"/>
  <c r="O397" i="2" s="1"/>
  <c r="Z396" i="2"/>
  <c r="AA396" i="2" s="1"/>
  <c r="R396" i="2"/>
  <c r="S396" i="2" s="1"/>
  <c r="T389" i="2"/>
  <c r="L389" i="2"/>
  <c r="M389" i="2" s="1"/>
  <c r="X388" i="2"/>
  <c r="Y388" i="2" s="1"/>
  <c r="P388" i="2"/>
  <c r="Q388" i="2" s="1"/>
  <c r="H388" i="2"/>
  <c r="I388" i="2" s="1"/>
  <c r="L443" i="2"/>
  <c r="M443" i="2" s="1"/>
  <c r="M442" i="2" s="1"/>
  <c r="L434" i="2" s="1"/>
  <c r="M434" i="2" s="1"/>
  <c r="X432" i="2"/>
  <c r="Y432" i="2" s="1"/>
  <c r="Y431" i="2" s="1"/>
  <c r="X423" i="2" s="1"/>
  <c r="Y423" i="2" s="1"/>
  <c r="X413" i="2"/>
  <c r="Y413" i="2" s="1"/>
  <c r="Y412" i="2" s="1"/>
  <c r="X395" i="2" s="1"/>
  <c r="Y395" i="2" s="1"/>
  <c r="N413" i="2"/>
  <c r="O413" i="2" s="1"/>
  <c r="O412" i="2" s="1"/>
  <c r="N395" i="2" s="1"/>
  <c r="O395" i="2" s="1"/>
  <c r="H407" i="2"/>
  <c r="I407" i="2" s="1"/>
  <c r="V405" i="2"/>
  <c r="W405" i="2" s="1"/>
  <c r="N405" i="2"/>
  <c r="O405" i="2" s="1"/>
  <c r="T393" i="2"/>
  <c r="L393" i="2"/>
  <c r="M393" i="2" s="1"/>
  <c r="V384" i="2"/>
  <c r="W384" i="2" s="1"/>
  <c r="N384" i="2"/>
  <c r="O384" i="2" s="1"/>
  <c r="V432" i="2"/>
  <c r="W432" i="2" s="1"/>
  <c r="W431" i="2" s="1"/>
  <c r="V423" i="2" s="1"/>
  <c r="W423" i="2" s="1"/>
  <c r="P415" i="2"/>
  <c r="Q415" i="2" s="1"/>
  <c r="Q414" i="2" s="1"/>
  <c r="P404" i="2" s="1"/>
  <c r="Q404" i="2" s="1"/>
  <c r="V411" i="2"/>
  <c r="W411" i="2" s="1"/>
  <c r="L411" i="2"/>
  <c r="M411" i="2" s="1"/>
  <c r="T409" i="2"/>
  <c r="R408" i="2"/>
  <c r="S408" i="2" s="1"/>
  <c r="H408" i="2"/>
  <c r="I408" i="2" s="1"/>
  <c r="R406" i="2"/>
  <c r="S406" i="2" s="1"/>
  <c r="X402" i="2"/>
  <c r="Y402" i="2" s="1"/>
  <c r="P402" i="2"/>
  <c r="Q402" i="2" s="1"/>
  <c r="H402" i="2"/>
  <c r="I402" i="2" s="1"/>
  <c r="T401" i="2"/>
  <c r="L401" i="2"/>
  <c r="M401" i="2" s="1"/>
  <c r="X400" i="2"/>
  <c r="Y400" i="2" s="1"/>
  <c r="P400" i="2"/>
  <c r="Q400" i="2" s="1"/>
  <c r="H400" i="2"/>
  <c r="I400" i="2" s="1"/>
  <c r="T399" i="2"/>
  <c r="L399" i="2"/>
  <c r="M399" i="2" s="1"/>
  <c r="X398" i="2"/>
  <c r="Y398" i="2" s="1"/>
  <c r="P398" i="2"/>
  <c r="Q398" i="2" s="1"/>
  <c r="H398" i="2"/>
  <c r="I398" i="2" s="1"/>
  <c r="T397" i="2"/>
  <c r="L397" i="2"/>
  <c r="M397" i="2" s="1"/>
  <c r="X396" i="2"/>
  <c r="Y396" i="2" s="1"/>
  <c r="P396" i="2"/>
  <c r="Q396" i="2" s="1"/>
  <c r="H396" i="2"/>
  <c r="I396" i="2" s="1"/>
  <c r="Z389" i="2"/>
  <c r="AA389" i="2" s="1"/>
  <c r="R389" i="2"/>
  <c r="S389" i="2" s="1"/>
  <c r="V388" i="2"/>
  <c r="W388" i="2" s="1"/>
  <c r="N388" i="2"/>
  <c r="O388" i="2" s="1"/>
  <c r="P432" i="2"/>
  <c r="Q432" i="2" s="1"/>
  <c r="Q431" i="2" s="1"/>
  <c r="P423" i="2" s="1"/>
  <c r="Q423" i="2" s="1"/>
  <c r="V413" i="2"/>
  <c r="W413" i="2" s="1"/>
  <c r="W412" i="2" s="1"/>
  <c r="V395" i="2" s="1"/>
  <c r="W395" i="2" s="1"/>
  <c r="L413" i="2"/>
  <c r="M413" i="2" s="1"/>
  <c r="M412" i="2" s="1"/>
  <c r="L395" i="2" s="1"/>
  <c r="M395" i="2" s="1"/>
  <c r="Z406" i="2"/>
  <c r="AA406" i="2" s="1"/>
  <c r="H406" i="2"/>
  <c r="I406" i="2" s="1"/>
  <c r="T405" i="2"/>
  <c r="L405" i="2"/>
  <c r="M405" i="2" s="1"/>
  <c r="Z393" i="2"/>
  <c r="AA393" i="2" s="1"/>
  <c r="R393" i="2"/>
  <c r="S393" i="2" s="1"/>
  <c r="T384" i="2"/>
  <c r="L384" i="2"/>
  <c r="M384" i="2" s="1"/>
  <c r="V443" i="2"/>
  <c r="W443" i="2" s="1"/>
  <c r="W442" i="2" s="1"/>
  <c r="V434" i="2" s="1"/>
  <c r="W434" i="2" s="1"/>
  <c r="R413" i="2"/>
  <c r="S413" i="2" s="1"/>
  <c r="S412" i="2" s="1"/>
  <c r="R395" i="2" s="1"/>
  <c r="S395" i="2" s="1"/>
  <c r="Z410" i="2"/>
  <c r="AA410" i="2" s="1"/>
  <c r="P410" i="2"/>
  <c r="Q410" i="2" s="1"/>
  <c r="N409" i="2"/>
  <c r="O409" i="2" s="1"/>
  <c r="X408" i="2"/>
  <c r="Y408" i="2" s="1"/>
  <c r="V407" i="2"/>
  <c r="W407" i="2" s="1"/>
  <c r="L407" i="2"/>
  <c r="M407" i="2" s="1"/>
  <c r="T402" i="2"/>
  <c r="L402" i="2"/>
  <c r="M402" i="2" s="1"/>
  <c r="X401" i="2"/>
  <c r="Y401" i="2" s="1"/>
  <c r="P401" i="2"/>
  <c r="Q401" i="2" s="1"/>
  <c r="H401" i="2"/>
  <c r="I401" i="2" s="1"/>
  <c r="T400" i="2"/>
  <c r="L400" i="2"/>
  <c r="M400" i="2" s="1"/>
  <c r="X399" i="2"/>
  <c r="Y399" i="2" s="1"/>
  <c r="P399" i="2"/>
  <c r="Q399" i="2" s="1"/>
  <c r="H399" i="2"/>
  <c r="I399" i="2" s="1"/>
  <c r="T398" i="2"/>
  <c r="L398" i="2"/>
  <c r="M398" i="2" s="1"/>
  <c r="X397" i="2"/>
  <c r="Y397" i="2" s="1"/>
  <c r="P397" i="2"/>
  <c r="Q397" i="2" s="1"/>
  <c r="H397" i="2"/>
  <c r="I397" i="2" s="1"/>
  <c r="T396" i="2"/>
  <c r="L396" i="2"/>
  <c r="M396" i="2" s="1"/>
  <c r="V389" i="2"/>
  <c r="W389" i="2" s="1"/>
  <c r="N389" i="2"/>
  <c r="O389" i="2" s="1"/>
  <c r="Z388" i="2"/>
  <c r="AA388" i="2" s="1"/>
  <c r="R388" i="2"/>
  <c r="S388" i="2" s="1"/>
  <c r="X415" i="2"/>
  <c r="Y415" i="2" s="1"/>
  <c r="Y414" i="2" s="1"/>
  <c r="X404" i="2" s="1"/>
  <c r="Y404" i="2" s="1"/>
  <c r="R405" i="2"/>
  <c r="S405" i="2" s="1"/>
  <c r="V400" i="2"/>
  <c r="W400" i="2" s="1"/>
  <c r="R397" i="2"/>
  <c r="S397" i="2" s="1"/>
  <c r="L388" i="2"/>
  <c r="M388" i="2" s="1"/>
  <c r="X380" i="2"/>
  <c r="Y380" i="2" s="1"/>
  <c r="Y379" i="2" s="1"/>
  <c r="X371" i="2" s="1"/>
  <c r="Y371" i="2" s="1"/>
  <c r="P380" i="2"/>
  <c r="Q380" i="2" s="1"/>
  <c r="Q379" i="2" s="1"/>
  <c r="P371" i="2" s="1"/>
  <c r="Q371" i="2" s="1"/>
  <c r="H380" i="2"/>
  <c r="I380" i="2" s="1"/>
  <c r="I379" i="2" s="1"/>
  <c r="H371" i="2" s="1"/>
  <c r="I371" i="2" s="1"/>
  <c r="Z369" i="2"/>
  <c r="AA369" i="2" s="1"/>
  <c r="AA368" i="2" s="1"/>
  <c r="Z360" i="2" s="1"/>
  <c r="AA360" i="2" s="1"/>
  <c r="R369" i="2"/>
  <c r="S369" i="2" s="1"/>
  <c r="S368" i="2" s="1"/>
  <c r="R360" i="2" s="1"/>
  <c r="S360" i="2" s="1"/>
  <c r="V415" i="2"/>
  <c r="W415" i="2" s="1"/>
  <c r="W414" i="2" s="1"/>
  <c r="V404" i="2" s="1"/>
  <c r="W404" i="2" s="1"/>
  <c r="R410" i="2"/>
  <c r="S410" i="2" s="1"/>
  <c r="P406" i="2"/>
  <c r="Q406" i="2" s="1"/>
  <c r="P405" i="2"/>
  <c r="Q405" i="2" s="1"/>
  <c r="V402" i="2"/>
  <c r="W402" i="2" s="1"/>
  <c r="R399" i="2"/>
  <c r="S399" i="2" s="1"/>
  <c r="N396" i="2"/>
  <c r="O396" i="2" s="1"/>
  <c r="X393" i="2"/>
  <c r="Y393" i="2" s="1"/>
  <c r="N415" i="2"/>
  <c r="O415" i="2" s="1"/>
  <c r="O414" i="2" s="1"/>
  <c r="N404" i="2" s="1"/>
  <c r="O404" i="2" s="1"/>
  <c r="T413" i="2"/>
  <c r="Z408" i="2"/>
  <c r="AA408" i="2" s="1"/>
  <c r="R401" i="2"/>
  <c r="S401" i="2" s="1"/>
  <c r="N398" i="2"/>
  <c r="O398" i="2" s="1"/>
  <c r="V393" i="2"/>
  <c r="W393" i="2" s="1"/>
  <c r="H389" i="2"/>
  <c r="I389" i="2" s="1"/>
  <c r="Z384" i="2"/>
  <c r="AA384" i="2" s="1"/>
  <c r="V380" i="2"/>
  <c r="W380" i="2" s="1"/>
  <c r="W379" i="2" s="1"/>
  <c r="V371" i="2" s="1"/>
  <c r="W371" i="2" s="1"/>
  <c r="N380" i="2"/>
  <c r="O380" i="2" s="1"/>
  <c r="O379" i="2" s="1"/>
  <c r="N371" i="2" s="1"/>
  <c r="O371" i="2" s="1"/>
  <c r="N432" i="2"/>
  <c r="O432" i="2" s="1"/>
  <c r="O431" i="2" s="1"/>
  <c r="N423" i="2" s="1"/>
  <c r="O423" i="2" s="1"/>
  <c r="P413" i="2"/>
  <c r="Q413" i="2" s="1"/>
  <c r="Q412" i="2" s="1"/>
  <c r="P395" i="2" s="1"/>
  <c r="Q395" i="2" s="1"/>
  <c r="T411" i="2"/>
  <c r="N407" i="2"/>
  <c r="O407" i="2" s="1"/>
  <c r="L406" i="2"/>
  <c r="M406" i="2" s="1"/>
  <c r="N400" i="2"/>
  <c r="O400" i="2" s="1"/>
  <c r="X384" i="2"/>
  <c r="Y384" i="2" s="1"/>
  <c r="H384" i="2"/>
  <c r="I384" i="2" s="1"/>
  <c r="T378" i="2"/>
  <c r="L378" i="2"/>
  <c r="M378" i="2" s="1"/>
  <c r="T443" i="2"/>
  <c r="X405" i="2"/>
  <c r="Y405" i="2" s="1"/>
  <c r="Z399" i="2"/>
  <c r="AA399" i="2" s="1"/>
  <c r="V396" i="2"/>
  <c r="W396" i="2" s="1"/>
  <c r="R384" i="2"/>
  <c r="S384" i="2" s="1"/>
  <c r="Z380" i="2"/>
  <c r="AA380" i="2" s="1"/>
  <c r="AA379" i="2" s="1"/>
  <c r="Z371" i="2" s="1"/>
  <c r="AA371" i="2" s="1"/>
  <c r="R380" i="2"/>
  <c r="S380" i="2" s="1"/>
  <c r="S379" i="2" s="1"/>
  <c r="R371" i="2" s="1"/>
  <c r="S371" i="2" s="1"/>
  <c r="T369" i="2"/>
  <c r="L369" i="2"/>
  <c r="M369" i="2" s="1"/>
  <c r="M368" i="2" s="1"/>
  <c r="L360" i="2" s="1"/>
  <c r="M360" i="2" s="1"/>
  <c r="H415" i="2"/>
  <c r="I415" i="2" s="1"/>
  <c r="I414" i="2" s="1"/>
  <c r="H404" i="2" s="1"/>
  <c r="I404" i="2" s="1"/>
  <c r="Z378" i="2"/>
  <c r="AA378" i="2" s="1"/>
  <c r="P377" i="2"/>
  <c r="Q377" i="2" s="1"/>
  <c r="Z376" i="2"/>
  <c r="AA376" i="2" s="1"/>
  <c r="N376" i="2"/>
  <c r="O376" i="2" s="1"/>
  <c r="X375" i="2"/>
  <c r="Y375" i="2" s="1"/>
  <c r="N375" i="2"/>
  <c r="O375" i="2" s="1"/>
  <c r="V374" i="2"/>
  <c r="W374" i="2" s="1"/>
  <c r="L374" i="2"/>
  <c r="M374" i="2" s="1"/>
  <c r="V373" i="2"/>
  <c r="W373" i="2" s="1"/>
  <c r="T372" i="2"/>
  <c r="P367" i="2"/>
  <c r="Q367" i="2" s="1"/>
  <c r="Z366" i="2"/>
  <c r="AA366" i="2" s="1"/>
  <c r="P366" i="2"/>
  <c r="Q366" i="2" s="1"/>
  <c r="X365" i="2"/>
  <c r="Y365" i="2" s="1"/>
  <c r="N365" i="2"/>
  <c r="O365" i="2" s="1"/>
  <c r="X364" i="2"/>
  <c r="Y364" i="2" s="1"/>
  <c r="L364" i="2"/>
  <c r="M364" i="2" s="1"/>
  <c r="V363" i="2"/>
  <c r="W363" i="2" s="1"/>
  <c r="L363" i="2"/>
  <c r="M363" i="2" s="1"/>
  <c r="T362" i="2"/>
  <c r="T361" i="2"/>
  <c r="H361" i="2"/>
  <c r="I361" i="2" s="1"/>
  <c r="Z358" i="2"/>
  <c r="AA358" i="2" s="1"/>
  <c r="AA357" i="2" s="1"/>
  <c r="Z349" i="2" s="1"/>
  <c r="AA349" i="2" s="1"/>
  <c r="R358" i="2"/>
  <c r="S358" i="2" s="1"/>
  <c r="S357" i="2" s="1"/>
  <c r="R349" i="2" s="1"/>
  <c r="S349" i="2" s="1"/>
  <c r="V342" i="2"/>
  <c r="W342" i="2" s="1"/>
  <c r="N342" i="2"/>
  <c r="O342" i="2" s="1"/>
  <c r="Z341" i="2"/>
  <c r="AA341" i="2" s="1"/>
  <c r="R341" i="2"/>
  <c r="S341" i="2" s="1"/>
  <c r="V340" i="2"/>
  <c r="W340" i="2" s="1"/>
  <c r="N340" i="2"/>
  <c r="O340" i="2" s="1"/>
  <c r="Z339" i="2"/>
  <c r="AA339" i="2" s="1"/>
  <c r="R339" i="2"/>
  <c r="S339" i="2" s="1"/>
  <c r="V338" i="2"/>
  <c r="W338" i="2" s="1"/>
  <c r="N338" i="2"/>
  <c r="O338" i="2" s="1"/>
  <c r="Z337" i="2"/>
  <c r="AA337" i="2" s="1"/>
  <c r="R337" i="2"/>
  <c r="S337" i="2" s="1"/>
  <c r="V336" i="2"/>
  <c r="W336" i="2" s="1"/>
  <c r="N336" i="2"/>
  <c r="O336" i="2" s="1"/>
  <c r="Z405" i="2"/>
  <c r="AA405" i="2" s="1"/>
  <c r="X378" i="2"/>
  <c r="Y378" i="2" s="1"/>
  <c r="H378" i="2"/>
  <c r="I378" i="2" s="1"/>
  <c r="X376" i="2"/>
  <c r="Y376" i="2" s="1"/>
  <c r="L375" i="2"/>
  <c r="M375" i="2" s="1"/>
  <c r="T373" i="2"/>
  <c r="H372" i="2"/>
  <c r="I372" i="2" s="1"/>
  <c r="P369" i="2"/>
  <c r="Q369" i="2" s="1"/>
  <c r="Q368" i="2" s="1"/>
  <c r="P360" i="2" s="1"/>
  <c r="Q360" i="2" s="1"/>
  <c r="Z367" i="2"/>
  <c r="AA367" i="2" s="1"/>
  <c r="N366" i="2"/>
  <c r="O366" i="2" s="1"/>
  <c r="V364" i="2"/>
  <c r="W364" i="2" s="1"/>
  <c r="R361" i="2"/>
  <c r="S361" i="2" s="1"/>
  <c r="X356" i="2"/>
  <c r="Y356" i="2" s="1"/>
  <c r="P356" i="2"/>
  <c r="Q356" i="2" s="1"/>
  <c r="H356" i="2"/>
  <c r="I356" i="2" s="1"/>
  <c r="T355" i="2"/>
  <c r="L355" i="2"/>
  <c r="M355" i="2" s="1"/>
  <c r="X354" i="2"/>
  <c r="Y354" i="2" s="1"/>
  <c r="P354" i="2"/>
  <c r="Q354" i="2" s="1"/>
  <c r="H354" i="2"/>
  <c r="I354" i="2" s="1"/>
  <c r="T353" i="2"/>
  <c r="L353" i="2"/>
  <c r="M353" i="2" s="1"/>
  <c r="X352" i="2"/>
  <c r="Y352" i="2" s="1"/>
  <c r="P352" i="2"/>
  <c r="Q352" i="2" s="1"/>
  <c r="H352" i="2"/>
  <c r="I352" i="2" s="1"/>
  <c r="T351" i="2"/>
  <c r="L351" i="2"/>
  <c r="M351" i="2" s="1"/>
  <c r="X350" i="2"/>
  <c r="Y350" i="2" s="1"/>
  <c r="P350" i="2"/>
  <c r="Q350" i="2" s="1"/>
  <c r="H350" i="2"/>
  <c r="I350" i="2" s="1"/>
  <c r="N402" i="2"/>
  <c r="O402" i="2" s="1"/>
  <c r="P393" i="2"/>
  <c r="Q393" i="2" s="1"/>
  <c r="V378" i="2"/>
  <c r="W378" i="2" s="1"/>
  <c r="Z377" i="2"/>
  <c r="AA377" i="2" s="1"/>
  <c r="N377" i="2"/>
  <c r="O377" i="2" s="1"/>
  <c r="V376" i="2"/>
  <c r="W376" i="2" s="1"/>
  <c r="L376" i="2"/>
  <c r="M376" i="2" s="1"/>
  <c r="V375" i="2"/>
  <c r="W375" i="2" s="1"/>
  <c r="T374" i="2"/>
  <c r="R373" i="2"/>
  <c r="S373" i="2" s="1"/>
  <c r="H373" i="2"/>
  <c r="I373" i="2" s="1"/>
  <c r="R372" i="2"/>
  <c r="S372" i="2" s="1"/>
  <c r="X367" i="2"/>
  <c r="Y367" i="2" s="1"/>
  <c r="N367" i="2"/>
  <c r="O367" i="2" s="1"/>
  <c r="X366" i="2"/>
  <c r="Y366" i="2" s="1"/>
  <c r="L366" i="2"/>
  <c r="M366" i="2" s="1"/>
  <c r="V365" i="2"/>
  <c r="W365" i="2" s="1"/>
  <c r="L365" i="2"/>
  <c r="M365" i="2" s="1"/>
  <c r="T364" i="2"/>
  <c r="T363" i="2"/>
  <c r="H363" i="2"/>
  <c r="I363" i="2" s="1"/>
  <c r="R362" i="2"/>
  <c r="S362" i="2" s="1"/>
  <c r="H362" i="2"/>
  <c r="I362" i="2" s="1"/>
  <c r="P361" i="2"/>
  <c r="Q361" i="2" s="1"/>
  <c r="X358" i="2"/>
  <c r="Y358" i="2" s="1"/>
  <c r="Y357" i="2" s="1"/>
  <c r="X349" i="2" s="1"/>
  <c r="Y349" i="2" s="1"/>
  <c r="P358" i="2"/>
  <c r="Q358" i="2" s="1"/>
  <c r="Q357" i="2" s="1"/>
  <c r="P349" i="2" s="1"/>
  <c r="Q349" i="2" s="1"/>
  <c r="H358" i="2"/>
  <c r="I358" i="2" s="1"/>
  <c r="I357" i="2" s="1"/>
  <c r="H349" i="2" s="1"/>
  <c r="I349" i="2" s="1"/>
  <c r="T342" i="2"/>
  <c r="H413" i="2"/>
  <c r="I413" i="2" s="1"/>
  <c r="I412" i="2" s="1"/>
  <c r="H395" i="2" s="1"/>
  <c r="I395" i="2" s="1"/>
  <c r="P408" i="2"/>
  <c r="Q408" i="2" s="1"/>
  <c r="H405" i="2"/>
  <c r="I405" i="2" s="1"/>
  <c r="N393" i="2"/>
  <c r="O393" i="2" s="1"/>
  <c r="N378" i="2"/>
  <c r="O378" i="2" s="1"/>
  <c r="T377" i="2"/>
  <c r="H377" i="2"/>
  <c r="I377" i="2" s="1"/>
  <c r="R376" i="2"/>
  <c r="S376" i="2" s="1"/>
  <c r="Z375" i="2"/>
  <c r="AA375" i="2" s="1"/>
  <c r="P375" i="2"/>
  <c r="Q375" i="2" s="1"/>
  <c r="Z374" i="2"/>
  <c r="AA374" i="2" s="1"/>
  <c r="N374" i="2"/>
  <c r="O374" i="2" s="1"/>
  <c r="X373" i="2"/>
  <c r="Y373" i="2" s="1"/>
  <c r="N373" i="2"/>
  <c r="O373" i="2" s="1"/>
  <c r="V372" i="2"/>
  <c r="W372" i="2" s="1"/>
  <c r="L372" i="2"/>
  <c r="M372" i="2" s="1"/>
  <c r="T367" i="2"/>
  <c r="H367" i="2"/>
  <c r="I367" i="2" s="1"/>
  <c r="R366" i="2"/>
  <c r="S366" i="2" s="1"/>
  <c r="H366" i="2"/>
  <c r="I366" i="2" s="1"/>
  <c r="P365" i="2"/>
  <c r="Q365" i="2" s="1"/>
  <c r="Z364" i="2"/>
  <c r="AA364" i="2" s="1"/>
  <c r="P364" i="2"/>
  <c r="Q364" i="2" s="1"/>
  <c r="X363" i="2"/>
  <c r="Y363" i="2" s="1"/>
  <c r="N363" i="2"/>
  <c r="O363" i="2" s="1"/>
  <c r="X362" i="2"/>
  <c r="Y362" i="2" s="1"/>
  <c r="L362" i="2"/>
  <c r="M362" i="2" s="1"/>
  <c r="V361" i="2"/>
  <c r="W361" i="2" s="1"/>
  <c r="L361" i="2"/>
  <c r="M361" i="2" s="1"/>
  <c r="T358" i="2"/>
  <c r="L358" i="2"/>
  <c r="M358" i="2" s="1"/>
  <c r="M357" i="2" s="1"/>
  <c r="L349" i="2" s="1"/>
  <c r="M349" i="2" s="1"/>
  <c r="X342" i="2"/>
  <c r="Y342" i="2" s="1"/>
  <c r="P342" i="2"/>
  <c r="Q342" i="2" s="1"/>
  <c r="H342" i="2"/>
  <c r="I342" i="2" s="1"/>
  <c r="T341" i="2"/>
  <c r="L341" i="2"/>
  <c r="M341" i="2" s="1"/>
  <c r="X340" i="2"/>
  <c r="Y340" i="2" s="1"/>
  <c r="P340" i="2"/>
  <c r="Q340" i="2" s="1"/>
  <c r="H340" i="2"/>
  <c r="I340" i="2" s="1"/>
  <c r="T339" i="2"/>
  <c r="L339" i="2"/>
  <c r="M339" i="2" s="1"/>
  <c r="X338" i="2"/>
  <c r="Y338" i="2" s="1"/>
  <c r="P338" i="2"/>
  <c r="Q338" i="2" s="1"/>
  <c r="H338" i="2"/>
  <c r="I338" i="2" s="1"/>
  <c r="T337" i="2"/>
  <c r="H410" i="2"/>
  <c r="I410" i="2" s="1"/>
  <c r="X406" i="2"/>
  <c r="Y406" i="2" s="1"/>
  <c r="Z397" i="2"/>
  <c r="AA397" i="2" s="1"/>
  <c r="T388" i="2"/>
  <c r="L380" i="2"/>
  <c r="M380" i="2" s="1"/>
  <c r="M379" i="2" s="1"/>
  <c r="L371" i="2" s="1"/>
  <c r="M371" i="2" s="1"/>
  <c r="R377" i="2"/>
  <c r="S377" i="2" s="1"/>
  <c r="P376" i="2"/>
  <c r="Q376" i="2" s="1"/>
  <c r="X374" i="2"/>
  <c r="Y374" i="2" s="1"/>
  <c r="L373" i="2"/>
  <c r="M373" i="2" s="1"/>
  <c r="H369" i="2"/>
  <c r="I369" i="2" s="1"/>
  <c r="I368" i="2" s="1"/>
  <c r="H360" i="2" s="1"/>
  <c r="I360" i="2" s="1"/>
  <c r="R367" i="2"/>
  <c r="S367" i="2" s="1"/>
  <c r="Z365" i="2"/>
  <c r="AA365" i="2" s="1"/>
  <c r="N364" i="2"/>
  <c r="O364" i="2" s="1"/>
  <c r="V362" i="2"/>
  <c r="W362" i="2" s="1"/>
  <c r="Z356" i="2"/>
  <c r="AA356" i="2" s="1"/>
  <c r="R356" i="2"/>
  <c r="S356" i="2" s="1"/>
  <c r="V355" i="2"/>
  <c r="W355" i="2" s="1"/>
  <c r="N355" i="2"/>
  <c r="O355" i="2" s="1"/>
  <c r="Z354" i="2"/>
  <c r="AA354" i="2" s="1"/>
  <c r="R354" i="2"/>
  <c r="S354" i="2" s="1"/>
  <c r="V353" i="2"/>
  <c r="W353" i="2" s="1"/>
  <c r="N353" i="2"/>
  <c r="O353" i="2" s="1"/>
  <c r="Z352" i="2"/>
  <c r="AA352" i="2" s="1"/>
  <c r="R352" i="2"/>
  <c r="S352" i="2" s="1"/>
  <c r="V351" i="2"/>
  <c r="W351" i="2" s="1"/>
  <c r="N351" i="2"/>
  <c r="O351" i="2" s="1"/>
  <c r="Z350" i="2"/>
  <c r="AA350" i="2" s="1"/>
  <c r="R350" i="2"/>
  <c r="S350" i="2" s="1"/>
  <c r="X344" i="2"/>
  <c r="Y344" i="2" s="1"/>
  <c r="Y343" i="2" s="1"/>
  <c r="X335" i="2" s="1"/>
  <c r="Y335" i="2" s="1"/>
  <c r="P344" i="2"/>
  <c r="Q344" i="2" s="1"/>
  <c r="Q343" i="2" s="1"/>
  <c r="P335" i="2" s="1"/>
  <c r="Q335" i="2" s="1"/>
  <c r="H344" i="2"/>
  <c r="I344" i="2" s="1"/>
  <c r="I343" i="2" s="1"/>
  <c r="H335" i="2" s="1"/>
  <c r="I335" i="2" s="1"/>
  <c r="Z333" i="2"/>
  <c r="AA333" i="2" s="1"/>
  <c r="AA332" i="2" s="1"/>
  <c r="Z324" i="2" s="1"/>
  <c r="AA324" i="2" s="1"/>
  <c r="R333" i="2"/>
  <c r="S333" i="2" s="1"/>
  <c r="S332" i="2" s="1"/>
  <c r="R324" i="2" s="1"/>
  <c r="S324" i="2" s="1"/>
  <c r="H432" i="2"/>
  <c r="I432" i="2" s="1"/>
  <c r="I431" i="2" s="1"/>
  <c r="H423" i="2" s="1"/>
  <c r="I423" i="2" s="1"/>
  <c r="R375" i="2"/>
  <c r="S375" i="2" s="1"/>
  <c r="H374" i="2"/>
  <c r="I374" i="2" s="1"/>
  <c r="X372" i="2"/>
  <c r="Y372" i="2" s="1"/>
  <c r="V369" i="2"/>
  <c r="W369" i="2" s="1"/>
  <c r="W368" i="2" s="1"/>
  <c r="V360" i="2" s="1"/>
  <c r="W360" i="2" s="1"/>
  <c r="H365" i="2"/>
  <c r="I365" i="2" s="1"/>
  <c r="R363" i="2"/>
  <c r="S363" i="2" s="1"/>
  <c r="N362" i="2"/>
  <c r="O362" i="2" s="1"/>
  <c r="R355" i="2"/>
  <c r="S355" i="2" s="1"/>
  <c r="T354" i="2"/>
  <c r="N352" i="2"/>
  <c r="O352" i="2" s="1"/>
  <c r="P351" i="2"/>
  <c r="Q351" i="2" s="1"/>
  <c r="V344" i="2"/>
  <c r="W344" i="2" s="1"/>
  <c r="W343" i="2" s="1"/>
  <c r="V335" i="2" s="1"/>
  <c r="W335" i="2" s="1"/>
  <c r="P341" i="2"/>
  <c r="Q341" i="2" s="1"/>
  <c r="Z338" i="2"/>
  <c r="AA338" i="2" s="1"/>
  <c r="L338" i="2"/>
  <c r="M338" i="2" s="1"/>
  <c r="H337" i="2"/>
  <c r="I337" i="2" s="1"/>
  <c r="R336" i="2"/>
  <c r="S336" i="2" s="1"/>
  <c r="H336" i="2"/>
  <c r="I336" i="2" s="1"/>
  <c r="T333" i="2"/>
  <c r="N331" i="2"/>
  <c r="O331" i="2" s="1"/>
  <c r="X322" i="2"/>
  <c r="Y322" i="2" s="1"/>
  <c r="Y321" i="2" s="1"/>
  <c r="X313" i="2" s="1"/>
  <c r="Y313" i="2" s="1"/>
  <c r="P322" i="2"/>
  <c r="Q322" i="2" s="1"/>
  <c r="Q321" i="2" s="1"/>
  <c r="P313" i="2" s="1"/>
  <c r="Q313" i="2" s="1"/>
  <c r="H322" i="2"/>
  <c r="I322" i="2" s="1"/>
  <c r="I321" i="2" s="1"/>
  <c r="H313" i="2" s="1"/>
  <c r="I313" i="2" s="1"/>
  <c r="X389" i="2"/>
  <c r="Y389" i="2" s="1"/>
  <c r="R378" i="2"/>
  <c r="S378" i="2" s="1"/>
  <c r="Z373" i="2"/>
  <c r="AA373" i="2" s="1"/>
  <c r="P372" i="2"/>
  <c r="Q372" i="2" s="1"/>
  <c r="N369" i="2"/>
  <c r="O369" i="2" s="1"/>
  <c r="O368" i="2" s="1"/>
  <c r="N360" i="2" s="1"/>
  <c r="O360" i="2" s="1"/>
  <c r="V367" i="2"/>
  <c r="W367" i="2" s="1"/>
  <c r="P363" i="2"/>
  <c r="Q363" i="2" s="1"/>
  <c r="Z361" i="2"/>
  <c r="AA361" i="2" s="1"/>
  <c r="T356" i="2"/>
  <c r="N354" i="2"/>
  <c r="O354" i="2" s="1"/>
  <c r="P353" i="2"/>
  <c r="Q353" i="2" s="1"/>
  <c r="V398" i="2"/>
  <c r="W398" i="2" s="1"/>
  <c r="P384" i="2"/>
  <c r="Q384" i="2" s="1"/>
  <c r="T380" i="2"/>
  <c r="P378" i="2"/>
  <c r="Q378" i="2" s="1"/>
  <c r="T376" i="2"/>
  <c r="N372" i="2"/>
  <c r="O372" i="2" s="1"/>
  <c r="X361" i="2"/>
  <c r="Y361" i="2" s="1"/>
  <c r="N356" i="2"/>
  <c r="O356" i="2" s="1"/>
  <c r="P355" i="2"/>
  <c r="Q355" i="2" s="1"/>
  <c r="L352" i="2"/>
  <c r="M352" i="2" s="1"/>
  <c r="N341" i="2"/>
  <c r="O341" i="2" s="1"/>
  <c r="T340" i="2"/>
  <c r="P337" i="2"/>
  <c r="Q337" i="2" s="1"/>
  <c r="Z336" i="2"/>
  <c r="AA336" i="2" s="1"/>
  <c r="P336" i="2"/>
  <c r="Q336" i="2" s="1"/>
  <c r="H333" i="2"/>
  <c r="I333" i="2" s="1"/>
  <c r="I332" i="2" s="1"/>
  <c r="H324" i="2" s="1"/>
  <c r="I324" i="2" s="1"/>
  <c r="L331" i="2"/>
  <c r="M331" i="2" s="1"/>
  <c r="V322" i="2"/>
  <c r="W322" i="2" s="1"/>
  <c r="W321" i="2" s="1"/>
  <c r="V313" i="2" s="1"/>
  <c r="W313" i="2" s="1"/>
  <c r="N322" i="2"/>
  <c r="O322" i="2" s="1"/>
  <c r="O321" i="2" s="1"/>
  <c r="N313" i="2" s="1"/>
  <c r="O313" i="2" s="1"/>
  <c r="X311" i="2"/>
  <c r="Y311" i="2" s="1"/>
  <c r="Y310" i="2" s="1"/>
  <c r="X302" i="2" s="1"/>
  <c r="Y302" i="2" s="1"/>
  <c r="P311" i="2"/>
  <c r="Q311" i="2" s="1"/>
  <c r="Q310" i="2" s="1"/>
  <c r="P302" i="2" s="1"/>
  <c r="Q302" i="2" s="1"/>
  <c r="H311" i="2"/>
  <c r="I311" i="2" s="1"/>
  <c r="I310" i="2" s="1"/>
  <c r="H302" i="2" s="1"/>
  <c r="I302" i="2" s="1"/>
  <c r="Z300" i="2"/>
  <c r="AA300" i="2" s="1"/>
  <c r="AA299" i="2" s="1"/>
  <c r="Z287" i="2" s="1"/>
  <c r="AA287" i="2" s="1"/>
  <c r="R300" i="2"/>
  <c r="S300" i="2" s="1"/>
  <c r="S299" i="2" s="1"/>
  <c r="R287" i="2" s="1"/>
  <c r="S287" i="2" s="1"/>
  <c r="X296" i="2"/>
  <c r="Y296" i="2" s="1"/>
  <c r="Y295" i="2" s="1"/>
  <c r="X269" i="2" s="1"/>
  <c r="Y269" i="2" s="1"/>
  <c r="P296" i="2"/>
  <c r="Q296" i="2" s="1"/>
  <c r="Q295" i="2" s="1"/>
  <c r="P269" i="2" s="1"/>
  <c r="Q269" i="2" s="1"/>
  <c r="H296" i="2"/>
  <c r="I296" i="2" s="1"/>
  <c r="I295" i="2" s="1"/>
  <c r="H269" i="2" s="1"/>
  <c r="I269" i="2" s="1"/>
  <c r="P389" i="2"/>
  <c r="Q389" i="2" s="1"/>
  <c r="X377" i="2"/>
  <c r="Y377" i="2" s="1"/>
  <c r="H375" i="2"/>
  <c r="I375" i="2" s="1"/>
  <c r="R364" i="2"/>
  <c r="S364" i="2" s="1"/>
  <c r="L354" i="2"/>
  <c r="M354" i="2" s="1"/>
  <c r="Z351" i="2"/>
  <c r="AA351" i="2" s="1"/>
  <c r="H351" i="2"/>
  <c r="I351" i="2" s="1"/>
  <c r="R344" i="2"/>
  <c r="S344" i="2" s="1"/>
  <c r="S343" i="2" s="1"/>
  <c r="R335" i="2" s="1"/>
  <c r="S335" i="2" s="1"/>
  <c r="R342" i="2"/>
  <c r="S342" i="2" s="1"/>
  <c r="X341" i="2"/>
  <c r="Y341" i="2" s="1"/>
  <c r="N339" i="2"/>
  <c r="O339" i="2" s="1"/>
  <c r="T338" i="2"/>
  <c r="P333" i="2"/>
  <c r="Q333" i="2" s="1"/>
  <c r="Q332" i="2" s="1"/>
  <c r="P324" i="2" s="1"/>
  <c r="Q324" i="2" s="1"/>
  <c r="T331" i="2"/>
  <c r="V330" i="2"/>
  <c r="W330" i="2" s="1"/>
  <c r="N330" i="2"/>
  <c r="O330" i="2" s="1"/>
  <c r="Z329" i="2"/>
  <c r="AA329" i="2" s="1"/>
  <c r="R329" i="2"/>
  <c r="S329" i="2" s="1"/>
  <c r="V328" i="2"/>
  <c r="W328" i="2" s="1"/>
  <c r="N328" i="2"/>
  <c r="O328" i="2" s="1"/>
  <c r="Z327" i="2"/>
  <c r="AA327" i="2" s="1"/>
  <c r="R327" i="2"/>
  <c r="S327" i="2" s="1"/>
  <c r="V326" i="2"/>
  <c r="W326" i="2" s="1"/>
  <c r="N326" i="2"/>
  <c r="O326" i="2" s="1"/>
  <c r="Z325" i="2"/>
  <c r="AA325" i="2" s="1"/>
  <c r="R325" i="2"/>
  <c r="S325" i="2" s="1"/>
  <c r="T320" i="2"/>
  <c r="L320" i="2"/>
  <c r="M320" i="2" s="1"/>
  <c r="X319" i="2"/>
  <c r="Y319" i="2" s="1"/>
  <c r="P319" i="2"/>
  <c r="Q319" i="2" s="1"/>
  <c r="H319" i="2"/>
  <c r="I319" i="2" s="1"/>
  <c r="T318" i="2"/>
  <c r="L318" i="2"/>
  <c r="M318" i="2" s="1"/>
  <c r="X317" i="2"/>
  <c r="Y317" i="2" s="1"/>
  <c r="P317" i="2"/>
  <c r="Q317" i="2" s="1"/>
  <c r="H317" i="2"/>
  <c r="I317" i="2" s="1"/>
  <c r="T316" i="2"/>
  <c r="H393" i="2"/>
  <c r="I393" i="2" s="1"/>
  <c r="L377" i="2"/>
  <c r="M377" i="2" s="1"/>
  <c r="H376" i="2"/>
  <c r="I376" i="2" s="1"/>
  <c r="R374" i="2"/>
  <c r="S374" i="2" s="1"/>
  <c r="X369" i="2"/>
  <c r="Y369" i="2" s="1"/>
  <c r="Y368" i="2" s="1"/>
  <c r="X360" i="2" s="1"/>
  <c r="Y360" i="2" s="1"/>
  <c r="V366" i="2"/>
  <c r="W366" i="2" s="1"/>
  <c r="R365" i="2"/>
  <c r="S365" i="2" s="1"/>
  <c r="H364" i="2"/>
  <c r="I364" i="2" s="1"/>
  <c r="V354" i="2"/>
  <c r="W354" i="2" s="1"/>
  <c r="X353" i="2"/>
  <c r="Y353" i="2" s="1"/>
  <c r="R351" i="2"/>
  <c r="S351" i="2" s="1"/>
  <c r="T350" i="2"/>
  <c r="L342" i="2"/>
  <c r="M342" i="2" s="1"/>
  <c r="V339" i="2"/>
  <c r="W339" i="2" s="1"/>
  <c r="H339" i="2"/>
  <c r="I339" i="2" s="1"/>
  <c r="L337" i="2"/>
  <c r="M337" i="2" s="1"/>
  <c r="T336" i="2"/>
  <c r="V333" i="2"/>
  <c r="W333" i="2" s="1"/>
  <c r="W332" i="2" s="1"/>
  <c r="V324" i="2" s="1"/>
  <c r="W324" i="2" s="1"/>
  <c r="Z331" i="2"/>
  <c r="AA331" i="2" s="1"/>
  <c r="P331" i="2"/>
  <c r="Q331" i="2" s="1"/>
  <c r="Z322" i="2"/>
  <c r="AA322" i="2" s="1"/>
  <c r="AA321" i="2" s="1"/>
  <c r="Z313" i="2" s="1"/>
  <c r="AA313" i="2" s="1"/>
  <c r="R322" i="2"/>
  <c r="S322" i="2" s="1"/>
  <c r="S321" i="2" s="1"/>
  <c r="R313" i="2" s="1"/>
  <c r="S313" i="2" s="1"/>
  <c r="T311" i="2"/>
  <c r="L311" i="2"/>
  <c r="M311" i="2" s="1"/>
  <c r="M310" i="2" s="1"/>
  <c r="L302" i="2" s="1"/>
  <c r="M302" i="2" s="1"/>
  <c r="V300" i="2"/>
  <c r="W300" i="2" s="1"/>
  <c r="W299" i="2" s="1"/>
  <c r="V287" i="2" s="1"/>
  <c r="W287" i="2" s="1"/>
  <c r="N300" i="2"/>
  <c r="O300" i="2" s="1"/>
  <c r="O299" i="2" s="1"/>
  <c r="N287" i="2" s="1"/>
  <c r="O287" i="2" s="1"/>
  <c r="T296" i="2"/>
  <c r="L296" i="2"/>
  <c r="M296" i="2" s="1"/>
  <c r="M295" i="2" s="1"/>
  <c r="L269" i="2" s="1"/>
  <c r="M269" i="2" s="1"/>
  <c r="Z401" i="2"/>
  <c r="AA401" i="2" s="1"/>
  <c r="T375" i="2"/>
  <c r="P374" i="2"/>
  <c r="Q374" i="2" s="1"/>
  <c r="Z372" i="2"/>
  <c r="AA372" i="2" s="1"/>
  <c r="T366" i="2"/>
  <c r="Z363" i="2"/>
  <c r="AA363" i="2" s="1"/>
  <c r="P362" i="2"/>
  <c r="Q362" i="2" s="1"/>
  <c r="N358" i="2"/>
  <c r="O358" i="2" s="1"/>
  <c r="O357" i="2" s="1"/>
  <c r="N349" i="2" s="1"/>
  <c r="O349" i="2" s="1"/>
  <c r="V356" i="2"/>
  <c r="W356" i="2" s="1"/>
  <c r="X355" i="2"/>
  <c r="Y355" i="2" s="1"/>
  <c r="R353" i="2"/>
  <c r="S353" i="2" s="1"/>
  <c r="T352" i="2"/>
  <c r="N350" i="2"/>
  <c r="O350" i="2" s="1"/>
  <c r="Z344" i="2"/>
  <c r="AA344" i="2" s="1"/>
  <c r="AA343" i="2" s="1"/>
  <c r="Z335" i="2" s="1"/>
  <c r="AA335" i="2" s="1"/>
  <c r="Z342" i="2"/>
  <c r="AA342" i="2" s="1"/>
  <c r="Z340" i="2"/>
  <c r="AA340" i="2" s="1"/>
  <c r="L340" i="2"/>
  <c r="M340" i="2" s="1"/>
  <c r="V337" i="2"/>
  <c r="W337" i="2" s="1"/>
  <c r="L333" i="2"/>
  <c r="M333" i="2" s="1"/>
  <c r="M332" i="2" s="1"/>
  <c r="L324" i="2" s="1"/>
  <c r="M324" i="2" s="1"/>
  <c r="X331" i="2"/>
  <c r="Y331" i="2" s="1"/>
  <c r="Z330" i="2"/>
  <c r="AA330" i="2" s="1"/>
  <c r="R330" i="2"/>
  <c r="S330" i="2" s="1"/>
  <c r="V329" i="2"/>
  <c r="W329" i="2" s="1"/>
  <c r="N329" i="2"/>
  <c r="O329" i="2" s="1"/>
  <c r="Z328" i="2"/>
  <c r="AA328" i="2" s="1"/>
  <c r="R328" i="2"/>
  <c r="S328" i="2" s="1"/>
  <c r="V327" i="2"/>
  <c r="W327" i="2" s="1"/>
  <c r="N327" i="2"/>
  <c r="O327" i="2" s="1"/>
  <c r="Z326" i="2"/>
  <c r="AA326" i="2" s="1"/>
  <c r="R326" i="2"/>
  <c r="S326" i="2" s="1"/>
  <c r="V325" i="2"/>
  <c r="W325" i="2" s="1"/>
  <c r="N325" i="2"/>
  <c r="O325" i="2" s="1"/>
  <c r="X320" i="2"/>
  <c r="Y320" i="2" s="1"/>
  <c r="P320" i="2"/>
  <c r="Q320" i="2" s="1"/>
  <c r="H320" i="2"/>
  <c r="I320" i="2" s="1"/>
  <c r="T319" i="2"/>
  <c r="L319" i="2"/>
  <c r="M319" i="2" s="1"/>
  <c r="X318" i="2"/>
  <c r="Y318" i="2" s="1"/>
  <c r="P318" i="2"/>
  <c r="Q318" i="2" s="1"/>
  <c r="H318" i="2"/>
  <c r="I318" i="2" s="1"/>
  <c r="T317" i="2"/>
  <c r="L317" i="2"/>
  <c r="M317" i="2" s="1"/>
  <c r="X316" i="2"/>
  <c r="Y316" i="2" s="1"/>
  <c r="P316" i="2"/>
  <c r="Q316" i="2" s="1"/>
  <c r="T365" i="2"/>
  <c r="Z355" i="2"/>
  <c r="AA355" i="2" s="1"/>
  <c r="X351" i="2"/>
  <c r="Y351" i="2" s="1"/>
  <c r="R338" i="2"/>
  <c r="S338" i="2" s="1"/>
  <c r="X336" i="2"/>
  <c r="Y336" i="2" s="1"/>
  <c r="X333" i="2"/>
  <c r="Y333" i="2" s="1"/>
  <c r="Y332" i="2" s="1"/>
  <c r="X324" i="2" s="1"/>
  <c r="Y324" i="2" s="1"/>
  <c r="H330" i="2"/>
  <c r="I330" i="2" s="1"/>
  <c r="H329" i="2"/>
  <c r="I329" i="2" s="1"/>
  <c r="X326" i="2"/>
  <c r="Y326" i="2" s="1"/>
  <c r="X325" i="2"/>
  <c r="Y325" i="2" s="1"/>
  <c r="L322" i="2"/>
  <c r="M322" i="2" s="1"/>
  <c r="M321" i="2" s="1"/>
  <c r="L313" i="2" s="1"/>
  <c r="M313" i="2" s="1"/>
  <c r="H315" i="2"/>
  <c r="I315" i="2" s="1"/>
  <c r="R314" i="2"/>
  <c r="S314" i="2" s="1"/>
  <c r="Z311" i="2"/>
  <c r="AA311" i="2" s="1"/>
  <c r="AA310" i="2" s="1"/>
  <c r="Z302" i="2" s="1"/>
  <c r="AA302" i="2" s="1"/>
  <c r="N309" i="2"/>
  <c r="O309" i="2" s="1"/>
  <c r="X308" i="2"/>
  <c r="Y308" i="2" s="1"/>
  <c r="V307" i="2"/>
  <c r="W307" i="2" s="1"/>
  <c r="L307" i="2"/>
  <c r="M307" i="2" s="1"/>
  <c r="T305" i="2"/>
  <c r="R304" i="2"/>
  <c r="S304" i="2" s="1"/>
  <c r="H304" i="2"/>
  <c r="I304" i="2" s="1"/>
  <c r="P300" i="2"/>
  <c r="Q300" i="2" s="1"/>
  <c r="Q299" i="2" s="1"/>
  <c r="P287" i="2" s="1"/>
  <c r="Q287" i="2" s="1"/>
  <c r="Z298" i="2"/>
  <c r="AA298" i="2" s="1"/>
  <c r="AA297" i="2" s="1"/>
  <c r="Z278" i="2" s="1"/>
  <c r="AA278" i="2" s="1"/>
  <c r="N296" i="2"/>
  <c r="O296" i="2" s="1"/>
  <c r="O295" i="2" s="1"/>
  <c r="N269" i="2" s="1"/>
  <c r="O269" i="2" s="1"/>
  <c r="Z294" i="2"/>
  <c r="AA294" i="2" s="1"/>
  <c r="R294" i="2"/>
  <c r="S294" i="2" s="1"/>
  <c r="V293" i="2"/>
  <c r="W293" i="2" s="1"/>
  <c r="N293" i="2"/>
  <c r="O293" i="2" s="1"/>
  <c r="Z292" i="2"/>
  <c r="AA292" i="2" s="1"/>
  <c r="R292" i="2"/>
  <c r="S292" i="2" s="1"/>
  <c r="V291" i="2"/>
  <c r="W291" i="2" s="1"/>
  <c r="V341" i="2"/>
  <c r="W341" i="2" s="1"/>
  <c r="X339" i="2"/>
  <c r="Y339" i="2" s="1"/>
  <c r="H331" i="2"/>
  <c r="I331" i="2" s="1"/>
  <c r="X328" i="2"/>
  <c r="Y328" i="2" s="1"/>
  <c r="X327" i="2"/>
  <c r="Y327" i="2" s="1"/>
  <c r="T325" i="2"/>
  <c r="V320" i="2"/>
  <c r="W320" i="2" s="1"/>
  <c r="Z319" i="2"/>
  <c r="AA319" i="2" s="1"/>
  <c r="N318" i="2"/>
  <c r="O318" i="2" s="1"/>
  <c r="R317" i="2"/>
  <c r="S317" i="2" s="1"/>
  <c r="V316" i="2"/>
  <c r="W316" i="2" s="1"/>
  <c r="H316" i="2"/>
  <c r="I316" i="2" s="1"/>
  <c r="R315" i="2"/>
  <c r="S315" i="2" s="1"/>
  <c r="P314" i="2"/>
  <c r="Q314" i="2" s="1"/>
  <c r="N311" i="2"/>
  <c r="O311" i="2" s="1"/>
  <c r="O310" i="2" s="1"/>
  <c r="N302" i="2" s="1"/>
  <c r="O302" i="2" s="1"/>
  <c r="X309" i="2"/>
  <c r="Y309" i="2" s="1"/>
  <c r="V308" i="2"/>
  <c r="W308" i="2" s="1"/>
  <c r="L308" i="2"/>
  <c r="M308" i="2" s="1"/>
  <c r="T306" i="2"/>
  <c r="R305" i="2"/>
  <c r="S305" i="2" s="1"/>
  <c r="H305" i="2"/>
  <c r="I305" i="2" s="1"/>
  <c r="Z303" i="2"/>
  <c r="AA303" i="2" s="1"/>
  <c r="P303" i="2"/>
  <c r="Q303" i="2" s="1"/>
  <c r="X298" i="2"/>
  <c r="Y298" i="2" s="1"/>
  <c r="Y297" i="2" s="1"/>
  <c r="X278" i="2" s="1"/>
  <c r="Y278" i="2" s="1"/>
  <c r="N298" i="2"/>
  <c r="O298" i="2" s="1"/>
  <c r="O297" i="2" s="1"/>
  <c r="N278" i="2" s="1"/>
  <c r="O278" i="2" s="1"/>
  <c r="O277" i="2" s="1"/>
  <c r="N38" i="2" s="1"/>
  <c r="O38" i="2" s="1"/>
  <c r="V358" i="2"/>
  <c r="W358" i="2" s="1"/>
  <c r="W357" i="2" s="1"/>
  <c r="V349" i="2" s="1"/>
  <c r="W349" i="2" s="1"/>
  <c r="H355" i="2"/>
  <c r="I355" i="2" s="1"/>
  <c r="V350" i="2"/>
  <c r="W350" i="2" s="1"/>
  <c r="X330" i="2"/>
  <c r="Y330" i="2" s="1"/>
  <c r="X329" i="2"/>
  <c r="Y329" i="2" s="1"/>
  <c r="T327" i="2"/>
  <c r="T326" i="2"/>
  <c r="P315" i="2"/>
  <c r="Q315" i="2" s="1"/>
  <c r="Z314" i="2"/>
  <c r="AA314" i="2" s="1"/>
  <c r="V309" i="2"/>
  <c r="W309" i="2" s="1"/>
  <c r="L309" i="2"/>
  <c r="M309" i="2" s="1"/>
  <c r="T307" i="2"/>
  <c r="R306" i="2"/>
  <c r="S306" i="2" s="1"/>
  <c r="H306" i="2"/>
  <c r="I306" i="2" s="1"/>
  <c r="Z304" i="2"/>
  <c r="AA304" i="2" s="1"/>
  <c r="P304" i="2"/>
  <c r="Q304" i="2" s="1"/>
  <c r="N303" i="2"/>
  <c r="O303" i="2" s="1"/>
  <c r="X300" i="2"/>
  <c r="Y300" i="2" s="1"/>
  <c r="Y299" i="2" s="1"/>
  <c r="X287" i="2" s="1"/>
  <c r="Y287" i="2" s="1"/>
  <c r="L298" i="2"/>
  <c r="M298" i="2" s="1"/>
  <c r="M297" i="2" s="1"/>
  <c r="L278" i="2" s="1"/>
  <c r="M278" i="2" s="1"/>
  <c r="V296" i="2"/>
  <c r="W296" i="2" s="1"/>
  <c r="W295" i="2" s="1"/>
  <c r="V269" i="2" s="1"/>
  <c r="W269" i="2" s="1"/>
  <c r="X294" i="2"/>
  <c r="Y294" i="2" s="1"/>
  <c r="P294" i="2"/>
  <c r="Q294" i="2" s="1"/>
  <c r="H294" i="2"/>
  <c r="I294" i="2" s="1"/>
  <c r="T293" i="2"/>
  <c r="Z362" i="2"/>
  <c r="AA362" i="2" s="1"/>
  <c r="Z353" i="2"/>
  <c r="AA353" i="2" s="1"/>
  <c r="P339" i="2"/>
  <c r="Q339" i="2" s="1"/>
  <c r="X337" i="2"/>
  <c r="Y337" i="2" s="1"/>
  <c r="L336" i="2"/>
  <c r="M336" i="2" s="1"/>
  <c r="T329" i="2"/>
  <c r="T328" i="2"/>
  <c r="P326" i="2"/>
  <c r="Q326" i="2" s="1"/>
  <c r="P325" i="2"/>
  <c r="Q325" i="2" s="1"/>
  <c r="R320" i="2"/>
  <c r="S320" i="2" s="1"/>
  <c r="V319" i="2"/>
  <c r="W319" i="2" s="1"/>
  <c r="Z318" i="2"/>
  <c r="AA318" i="2" s="1"/>
  <c r="N317" i="2"/>
  <c r="O317" i="2" s="1"/>
  <c r="R316" i="2"/>
  <c r="S316" i="2" s="1"/>
  <c r="Z315" i="2"/>
  <c r="AA315" i="2" s="1"/>
  <c r="X314" i="2"/>
  <c r="Y314" i="2" s="1"/>
  <c r="N314" i="2"/>
  <c r="O314" i="2" s="1"/>
  <c r="V311" i="2"/>
  <c r="W311" i="2" s="1"/>
  <c r="W310" i="2" s="1"/>
  <c r="V302" i="2" s="1"/>
  <c r="W302" i="2" s="1"/>
  <c r="T308" i="2"/>
  <c r="R307" i="2"/>
  <c r="S307" i="2" s="1"/>
  <c r="H307" i="2"/>
  <c r="I307" i="2" s="1"/>
  <c r="Z305" i="2"/>
  <c r="AA305" i="2" s="1"/>
  <c r="P305" i="2"/>
  <c r="Q305" i="2" s="1"/>
  <c r="N304" i="2"/>
  <c r="O304" i="2" s="1"/>
  <c r="X303" i="2"/>
  <c r="Y303" i="2" s="1"/>
  <c r="L300" i="2"/>
  <c r="M300" i="2" s="1"/>
  <c r="M299" i="2" s="1"/>
  <c r="L287" i="2" s="1"/>
  <c r="M287" i="2" s="1"/>
  <c r="V298" i="2"/>
  <c r="W298" i="2" s="1"/>
  <c r="W297" i="2" s="1"/>
  <c r="V278" i="2" s="1"/>
  <c r="W278" i="2" s="1"/>
  <c r="W277" i="2" s="1"/>
  <c r="V38" i="2" s="1"/>
  <c r="W38" i="2" s="1"/>
  <c r="Z285" i="2"/>
  <c r="AA285" i="2" s="1"/>
  <c r="P373" i="2"/>
  <c r="Q373" i="2" s="1"/>
  <c r="L350" i="2"/>
  <c r="M350" i="2" s="1"/>
  <c r="H341" i="2"/>
  <c r="I341" i="2" s="1"/>
  <c r="N333" i="2"/>
  <c r="O333" i="2" s="1"/>
  <c r="O332" i="2" s="1"/>
  <c r="N324" i="2" s="1"/>
  <c r="O324" i="2" s="1"/>
  <c r="V331" i="2"/>
  <c r="W331" i="2" s="1"/>
  <c r="T330" i="2"/>
  <c r="P328" i="2"/>
  <c r="Q328" i="2" s="1"/>
  <c r="P327" i="2"/>
  <c r="Q327" i="2" s="1"/>
  <c r="L325" i="2"/>
  <c r="M325" i="2" s="1"/>
  <c r="X315" i="2"/>
  <c r="Y315" i="2" s="1"/>
  <c r="N315" i="2"/>
  <c r="O315" i="2" s="1"/>
  <c r="L314" i="2"/>
  <c r="M314" i="2" s="1"/>
  <c r="T309" i="2"/>
  <c r="R308" i="2"/>
  <c r="S308" i="2" s="1"/>
  <c r="H308" i="2"/>
  <c r="I308" i="2" s="1"/>
  <c r="Z306" i="2"/>
  <c r="AA306" i="2" s="1"/>
  <c r="P306" i="2"/>
  <c r="Q306" i="2" s="1"/>
  <c r="N305" i="2"/>
  <c r="O305" i="2" s="1"/>
  <c r="X304" i="2"/>
  <c r="Y304" i="2" s="1"/>
  <c r="V303" i="2"/>
  <c r="W303" i="2" s="1"/>
  <c r="L303" i="2"/>
  <c r="M303" i="2" s="1"/>
  <c r="T298" i="2"/>
  <c r="V294" i="2"/>
  <c r="W294" i="2" s="1"/>
  <c r="N294" i="2"/>
  <c r="O294" i="2" s="1"/>
  <c r="Z293" i="2"/>
  <c r="AA293" i="2" s="1"/>
  <c r="N361" i="2"/>
  <c r="O361" i="2" s="1"/>
  <c r="V352" i="2"/>
  <c r="W352" i="2" s="1"/>
  <c r="N344" i="2"/>
  <c r="O344" i="2" s="1"/>
  <c r="O343" i="2" s="1"/>
  <c r="N335" i="2" s="1"/>
  <c r="O335" i="2" s="1"/>
  <c r="R340" i="2"/>
  <c r="S340" i="2" s="1"/>
  <c r="R331" i="2"/>
  <c r="S331" i="2" s="1"/>
  <c r="L329" i="2"/>
  <c r="M329" i="2" s="1"/>
  <c r="L328" i="2"/>
  <c r="M328" i="2" s="1"/>
  <c r="H326" i="2"/>
  <c r="I326" i="2" s="1"/>
  <c r="H325" i="2"/>
  <c r="I325" i="2" s="1"/>
  <c r="L316" i="2"/>
  <c r="M316" i="2" s="1"/>
  <c r="V315" i="2"/>
  <c r="W315" i="2" s="1"/>
  <c r="T314" i="2"/>
  <c r="R311" i="2"/>
  <c r="S311" i="2" s="1"/>
  <c r="S310" i="2" s="1"/>
  <c r="R302" i="2" s="1"/>
  <c r="S302" i="2" s="1"/>
  <c r="Z308" i="2"/>
  <c r="AA308" i="2" s="1"/>
  <c r="P308" i="2"/>
  <c r="Q308" i="2" s="1"/>
  <c r="N307" i="2"/>
  <c r="O307" i="2" s="1"/>
  <c r="X306" i="2"/>
  <c r="Y306" i="2" s="1"/>
  <c r="V305" i="2"/>
  <c r="W305" i="2" s="1"/>
  <c r="L305" i="2"/>
  <c r="M305" i="2" s="1"/>
  <c r="T303" i="2"/>
  <c r="H300" i="2"/>
  <c r="I300" i="2" s="1"/>
  <c r="I299" i="2" s="1"/>
  <c r="H287" i="2" s="1"/>
  <c r="I287" i="2" s="1"/>
  <c r="R298" i="2"/>
  <c r="S298" i="2" s="1"/>
  <c r="S297" i="2" s="1"/>
  <c r="R278" i="2" s="1"/>
  <c r="S278" i="2" s="1"/>
  <c r="S277" i="2" s="1"/>
  <c r="R38" i="2" s="1"/>
  <c r="S38" i="2" s="1"/>
  <c r="T294" i="2"/>
  <c r="L294" i="2"/>
  <c r="M294" i="2" s="1"/>
  <c r="X293" i="2"/>
  <c r="Y293" i="2" s="1"/>
  <c r="P293" i="2"/>
  <c r="Q293" i="2" s="1"/>
  <c r="V377" i="2"/>
  <c r="W377" i="2" s="1"/>
  <c r="L356" i="2"/>
  <c r="M356" i="2" s="1"/>
  <c r="L344" i="2"/>
  <c r="M344" i="2" s="1"/>
  <c r="M343" i="2" s="1"/>
  <c r="L335" i="2" s="1"/>
  <c r="M335" i="2" s="1"/>
  <c r="M334" i="2" s="1"/>
  <c r="L108" i="2" s="1"/>
  <c r="M108" i="2" s="1"/>
  <c r="L330" i="2"/>
  <c r="M330" i="2" s="1"/>
  <c r="H328" i="2"/>
  <c r="I328" i="2" s="1"/>
  <c r="H327" i="2"/>
  <c r="I327" i="2" s="1"/>
  <c r="Z320" i="2"/>
  <c r="AA320" i="2" s="1"/>
  <c r="N319" i="2"/>
  <c r="O319" i="2" s="1"/>
  <c r="R318" i="2"/>
  <c r="S318" i="2" s="1"/>
  <c r="V317" i="2"/>
  <c r="W317" i="2" s="1"/>
  <c r="Z316" i="2"/>
  <c r="AA316" i="2" s="1"/>
  <c r="T315" i="2"/>
  <c r="H314" i="2"/>
  <c r="I314" i="2" s="1"/>
  <c r="Z309" i="2"/>
  <c r="AA309" i="2" s="1"/>
  <c r="P309" i="2"/>
  <c r="Q309" i="2" s="1"/>
  <c r="N308" i="2"/>
  <c r="O308" i="2" s="1"/>
  <c r="X307" i="2"/>
  <c r="Y307" i="2" s="1"/>
  <c r="V306" i="2"/>
  <c r="W306" i="2" s="1"/>
  <c r="L306" i="2"/>
  <c r="M306" i="2" s="1"/>
  <c r="T304" i="2"/>
  <c r="R303" i="2"/>
  <c r="S303" i="2" s="1"/>
  <c r="H303" i="2"/>
  <c r="I303" i="2" s="1"/>
  <c r="P298" i="2"/>
  <c r="Q298" i="2" s="1"/>
  <c r="Q297" i="2" s="1"/>
  <c r="P278" i="2" s="1"/>
  <c r="Q278" i="2" s="1"/>
  <c r="Z296" i="2"/>
  <c r="AA296" i="2" s="1"/>
  <c r="AA295" i="2" s="1"/>
  <c r="Z269" i="2" s="1"/>
  <c r="AA269" i="2" s="1"/>
  <c r="N271" i="2"/>
  <c r="O271" i="2" s="1"/>
  <c r="V271" i="2"/>
  <c r="W271" i="2" s="1"/>
  <c r="R272" i="2"/>
  <c r="S272" i="2" s="1"/>
  <c r="Z272" i="2"/>
  <c r="AA272" i="2" s="1"/>
  <c r="N273" i="2"/>
  <c r="V273" i="2"/>
  <c r="W273" i="2" s="1"/>
  <c r="R274" i="2"/>
  <c r="S274" i="2" s="1"/>
  <c r="Z274" i="2"/>
  <c r="AA274" i="2" s="1"/>
  <c r="N275" i="2"/>
  <c r="O275" i="2" s="1"/>
  <c r="V275" i="2"/>
  <c r="W275" i="2" s="1"/>
  <c r="R276" i="2"/>
  <c r="S276" i="2" s="1"/>
  <c r="Z276" i="2"/>
  <c r="AA276" i="2" s="1"/>
  <c r="P288" i="2"/>
  <c r="Q288" i="2" s="1"/>
  <c r="V289" i="2"/>
  <c r="W289" i="2" s="1"/>
  <c r="N290" i="2"/>
  <c r="H291" i="2"/>
  <c r="I291" i="2" s="1"/>
  <c r="T291" i="2"/>
  <c r="P292" i="2"/>
  <c r="Q292" i="2" s="1"/>
  <c r="L293" i="2"/>
  <c r="M293" i="2" s="1"/>
  <c r="R296" i="2"/>
  <c r="S296" i="2" s="1"/>
  <c r="S295" i="2" s="1"/>
  <c r="R269" i="2" s="1"/>
  <c r="S269" i="2" s="1"/>
  <c r="T300" i="2"/>
  <c r="V304" i="2"/>
  <c r="W304" i="2" s="1"/>
  <c r="H309" i="2"/>
  <c r="I309" i="2" s="1"/>
  <c r="Z317" i="2"/>
  <c r="AA317" i="2" s="1"/>
  <c r="X279" i="2"/>
  <c r="Y279" i="2" s="1"/>
  <c r="L280" i="2"/>
  <c r="M280" i="2" s="1"/>
  <c r="T280" i="2"/>
  <c r="H281" i="2"/>
  <c r="I281" i="2" s="1"/>
  <c r="P281" i="2"/>
  <c r="Q281" i="2" s="1"/>
  <c r="X281" i="2"/>
  <c r="Y281" i="2" s="1"/>
  <c r="L282" i="2"/>
  <c r="M282" i="2" s="1"/>
  <c r="T282" i="2"/>
  <c r="H283" i="2"/>
  <c r="I283" i="2" s="1"/>
  <c r="P283" i="2"/>
  <c r="Q283" i="2" s="1"/>
  <c r="X283" i="2"/>
  <c r="Y283" i="2" s="1"/>
  <c r="L284" i="2"/>
  <c r="M284" i="2" s="1"/>
  <c r="T284" i="2"/>
  <c r="H285" i="2"/>
  <c r="I285" i="2" s="1"/>
  <c r="P285" i="2"/>
  <c r="Q285" i="2" s="1"/>
  <c r="X285" i="2"/>
  <c r="Y285" i="2" s="1"/>
  <c r="R288" i="2"/>
  <c r="S288" i="2" s="1"/>
  <c r="X289" i="2"/>
  <c r="Y289" i="2" s="1"/>
  <c r="P290" i="2"/>
  <c r="Q290" i="2" s="1"/>
  <c r="X291" i="2"/>
  <c r="Y291" i="2" s="1"/>
  <c r="T292" i="2"/>
  <c r="R309" i="2"/>
  <c r="S309" i="2" s="1"/>
  <c r="V318" i="2"/>
  <c r="W318" i="2" s="1"/>
  <c r="H273" i="2"/>
  <c r="I273" i="2" s="1"/>
  <c r="P273" i="2"/>
  <c r="Q273" i="2" s="1"/>
  <c r="X273" i="2"/>
  <c r="Y273" i="2" s="1"/>
  <c r="L274" i="2"/>
  <c r="M274" i="2" s="1"/>
  <c r="T274" i="2"/>
  <c r="H275" i="2"/>
  <c r="I275" i="2" s="1"/>
  <c r="P275" i="2"/>
  <c r="Q275" i="2" s="1"/>
  <c r="X275" i="2"/>
  <c r="Y275" i="2" s="1"/>
  <c r="L276" i="2"/>
  <c r="M276" i="2" s="1"/>
  <c r="T276" i="2"/>
  <c r="T288" i="2"/>
  <c r="L289" i="2"/>
  <c r="M289" i="2" s="1"/>
  <c r="R290" i="2"/>
  <c r="S290" i="2" s="1"/>
  <c r="R293" i="2"/>
  <c r="S293" i="2" s="1"/>
  <c r="X305" i="2"/>
  <c r="Y305" i="2" s="1"/>
  <c r="R319" i="2"/>
  <c r="S319" i="2" s="1"/>
  <c r="L326" i="2"/>
  <c r="M326" i="2" s="1"/>
  <c r="T344" i="2"/>
  <c r="N306" i="2"/>
  <c r="O306" i="2" s="1"/>
  <c r="V314" i="2"/>
  <c r="W314" i="2" s="1"/>
  <c r="N320" i="2"/>
  <c r="O320" i="2" s="1"/>
  <c r="L327" i="2"/>
  <c r="M327" i="2" s="1"/>
  <c r="R271" i="2"/>
  <c r="S271" i="2" s="1"/>
  <c r="Z271" i="2"/>
  <c r="AA271" i="2" s="1"/>
  <c r="N272" i="2"/>
  <c r="O272" i="2" s="1"/>
  <c r="V272" i="2"/>
  <c r="W272" i="2" s="1"/>
  <c r="R273" i="2"/>
  <c r="S273" i="2" s="1"/>
  <c r="Z273" i="2"/>
  <c r="AA273" i="2" s="1"/>
  <c r="N274" i="2"/>
  <c r="O274" i="2" s="1"/>
  <c r="V274" i="2"/>
  <c r="W274" i="2" s="1"/>
  <c r="R275" i="2"/>
  <c r="S275" i="2" s="1"/>
  <c r="Z275" i="2"/>
  <c r="AA275" i="2" s="1"/>
  <c r="N276" i="2"/>
  <c r="O276" i="2" s="1"/>
  <c r="V276" i="2"/>
  <c r="W276" i="2" s="1"/>
  <c r="V288" i="2"/>
  <c r="W288" i="2" s="1"/>
  <c r="P289" i="2"/>
  <c r="Q289" i="2" s="1"/>
  <c r="H290" i="2"/>
  <c r="I290" i="2" s="1"/>
  <c r="N291" i="2"/>
  <c r="O291" i="2" s="1"/>
  <c r="H292" i="2"/>
  <c r="I292" i="2" s="1"/>
  <c r="X292" i="2"/>
  <c r="Y292" i="2" s="1"/>
  <c r="L315" i="2"/>
  <c r="M315" i="2" s="1"/>
  <c r="L367" i="2"/>
  <c r="M367" i="2" s="1"/>
  <c r="N11" i="1" l="1"/>
  <c r="N17" i="1"/>
  <c r="N26" i="1"/>
  <c r="N34" i="1"/>
  <c r="N53" i="1"/>
  <c r="N64" i="1"/>
  <c r="N73" i="1"/>
  <c r="W422" i="2"/>
  <c r="V177" i="2" s="1"/>
  <c r="W177" i="2" s="1"/>
  <c r="O244" i="2"/>
  <c r="N33" i="2" s="1"/>
  <c r="O33" i="2" s="1"/>
  <c r="O32" i="2" s="1"/>
  <c r="K262" i="2"/>
  <c r="K261" i="2" s="1"/>
  <c r="Y359" i="2"/>
  <c r="X151" i="2" s="1"/>
  <c r="Y151" i="2" s="1"/>
  <c r="Y149" i="2" s="1"/>
  <c r="W301" i="2"/>
  <c r="M252" i="2"/>
  <c r="L34" i="2" s="1"/>
  <c r="M34" i="2" s="1"/>
  <c r="O334" i="2"/>
  <c r="J86" i="1"/>
  <c r="K55" i="2"/>
  <c r="K54" i="2" s="1"/>
  <c r="S32" i="2"/>
  <c r="W433" i="2"/>
  <c r="V187" i="2" s="1"/>
  <c r="W187" i="2" s="1"/>
  <c r="W323" i="2"/>
  <c r="V70" i="2" s="1"/>
  <c r="W70" i="2" s="1"/>
  <c r="Q268" i="2"/>
  <c r="O359" i="2"/>
  <c r="N176" i="2" s="1"/>
  <c r="O176" i="2" s="1"/>
  <c r="Q334" i="2"/>
  <c r="W370" i="2"/>
  <c r="O403" i="2"/>
  <c r="N392" i="2" s="1"/>
  <c r="O392" i="2" s="1"/>
  <c r="AA433" i="2"/>
  <c r="Z187" i="2" s="1"/>
  <c r="AA187" i="2" s="1"/>
  <c r="W286" i="2"/>
  <c r="V116" i="2" s="1"/>
  <c r="W116" i="2" s="1"/>
  <c r="W115" i="2" s="1"/>
  <c r="I394" i="2"/>
  <c r="H391" i="2" s="1"/>
  <c r="I391" i="2" s="1"/>
  <c r="M286" i="2"/>
  <c r="J289" i="2"/>
  <c r="W348" i="2"/>
  <c r="Y268" i="2"/>
  <c r="X37" i="2" s="1"/>
  <c r="Y37" i="2" s="1"/>
  <c r="M370" i="2"/>
  <c r="W394" i="2"/>
  <c r="V391" i="2" s="1"/>
  <c r="W391" i="2" s="1"/>
  <c r="Y433" i="2"/>
  <c r="X187" i="2" s="1"/>
  <c r="Y187" i="2" s="1"/>
  <c r="J279" i="2"/>
  <c r="K272" i="2"/>
  <c r="M301" i="2"/>
  <c r="AA359" i="2"/>
  <c r="Z151" i="2" s="1"/>
  <c r="AA151" i="2" s="1"/>
  <c r="AA149" i="2" s="1"/>
  <c r="Y403" i="2"/>
  <c r="X392" i="2" s="1"/>
  <c r="Y392" i="2" s="1"/>
  <c r="Q422" i="2"/>
  <c r="P177" i="2" s="1"/>
  <c r="Q177" i="2" s="1"/>
  <c r="AA268" i="2"/>
  <c r="Z69" i="2" s="1"/>
  <c r="AA69" i="2" s="1"/>
  <c r="Y277" i="2"/>
  <c r="X38" i="2" s="1"/>
  <c r="Y38" i="2" s="1"/>
  <c r="AA286" i="2"/>
  <c r="Z266" i="2" s="1"/>
  <c r="AA266" i="2" s="1"/>
  <c r="AA265" i="2" s="1"/>
  <c r="Z36" i="2" s="1"/>
  <c r="AA36" i="2" s="1"/>
  <c r="M403" i="2"/>
  <c r="L392" i="2" s="1"/>
  <c r="M392" i="2" s="1"/>
  <c r="S403" i="2"/>
  <c r="R392" i="2" s="1"/>
  <c r="S392" i="2" s="1"/>
  <c r="J272" i="2"/>
  <c r="O301" i="2"/>
  <c r="I359" i="2"/>
  <c r="H151" i="2" s="1"/>
  <c r="I151" i="2" s="1"/>
  <c r="I149" i="2" s="1"/>
  <c r="M348" i="2"/>
  <c r="L211" i="2" s="1"/>
  <c r="M211" i="2" s="1"/>
  <c r="M209" i="2" s="1"/>
  <c r="AA348" i="2"/>
  <c r="K195" i="2"/>
  <c r="K194" i="2" s="1"/>
  <c r="Q32" i="2"/>
  <c r="S323" i="2"/>
  <c r="Q348" i="2"/>
  <c r="Q394" i="2"/>
  <c r="P391" i="2" s="1"/>
  <c r="Q391" i="2" s="1"/>
  <c r="Y21" i="2"/>
  <c r="W312" i="2"/>
  <c r="V59" i="2" s="1"/>
  <c r="W59" i="2" s="1"/>
  <c r="W268" i="2"/>
  <c r="O348" i="2"/>
  <c r="N202" i="2" s="1"/>
  <c r="O202" i="2" s="1"/>
  <c r="M268" i="2"/>
  <c r="Y301" i="2"/>
  <c r="Q312" i="2"/>
  <c r="P59" i="2" s="1"/>
  <c r="Q59" i="2" s="1"/>
  <c r="Y348" i="2"/>
  <c r="O422" i="2"/>
  <c r="N177" i="2" s="1"/>
  <c r="O177" i="2" s="1"/>
  <c r="S394" i="2"/>
  <c r="R391" i="2" s="1"/>
  <c r="S391" i="2" s="1"/>
  <c r="S390" i="2" s="1"/>
  <c r="R141" i="2" s="1"/>
  <c r="S141" i="2" s="1"/>
  <c r="O433" i="2"/>
  <c r="N187" i="2" s="1"/>
  <c r="O187" i="2" s="1"/>
  <c r="AA422" i="2"/>
  <c r="Z177" i="2" s="1"/>
  <c r="AA177" i="2" s="1"/>
  <c r="K289" i="2"/>
  <c r="S268" i="2"/>
  <c r="M277" i="2"/>
  <c r="L38" i="2" s="1"/>
  <c r="M38" i="2" s="1"/>
  <c r="I268" i="2"/>
  <c r="Y312" i="2"/>
  <c r="X59" i="2" s="1"/>
  <c r="Y59" i="2" s="1"/>
  <c r="I334" i="2"/>
  <c r="H147" i="2" s="1"/>
  <c r="I147" i="2" s="1"/>
  <c r="AA370" i="2"/>
  <c r="I433" i="2"/>
  <c r="H187" i="2" s="1"/>
  <c r="I187" i="2" s="1"/>
  <c r="H85" i="1"/>
  <c r="J85" i="1"/>
  <c r="H86" i="1"/>
  <c r="O323" i="2"/>
  <c r="Q323" i="2"/>
  <c r="I323" i="2"/>
  <c r="Z153" i="2"/>
  <c r="AA153" i="2" s="1"/>
  <c r="Z87" i="2"/>
  <c r="AA87" i="2" s="1"/>
  <c r="AA277" i="2"/>
  <c r="Z38" i="2" s="1"/>
  <c r="AA38" i="2" s="1"/>
  <c r="Z154" i="2"/>
  <c r="AA154" i="2" s="1"/>
  <c r="S348" i="2"/>
  <c r="I403" i="2"/>
  <c r="H392" i="2" s="1"/>
  <c r="I392" i="2" s="1"/>
  <c r="I390" i="2" s="1"/>
  <c r="H141" i="2" s="1"/>
  <c r="I141" i="2" s="1"/>
  <c r="I370" i="2"/>
  <c r="M433" i="2"/>
  <c r="L187" i="2" s="1"/>
  <c r="M187" i="2" s="1"/>
  <c r="J253" i="2"/>
  <c r="U253" i="2"/>
  <c r="V84" i="2"/>
  <c r="W84" i="2" s="1"/>
  <c r="J274" i="2"/>
  <c r="U274" i="2"/>
  <c r="K274" i="2" s="1"/>
  <c r="O273" i="2"/>
  <c r="K273" i="2" s="1"/>
  <c r="J273" i="2"/>
  <c r="J294" i="2"/>
  <c r="U294" i="2"/>
  <c r="K294" i="2" s="1"/>
  <c r="J350" i="2"/>
  <c r="U350" i="2"/>
  <c r="K350" i="2" s="1"/>
  <c r="Z81" i="2"/>
  <c r="AA81" i="2" s="1"/>
  <c r="AA80" i="2" s="1"/>
  <c r="Z176" i="2"/>
  <c r="AA176" i="2" s="1"/>
  <c r="Q277" i="2"/>
  <c r="P38" i="2" s="1"/>
  <c r="Q38" i="2" s="1"/>
  <c r="N44" i="2"/>
  <c r="O44" i="2" s="1"/>
  <c r="N58" i="2"/>
  <c r="O58" i="2" s="1"/>
  <c r="Q286" i="2"/>
  <c r="AA301" i="2"/>
  <c r="Y323" i="2"/>
  <c r="S312" i="2"/>
  <c r="R59" i="2" s="1"/>
  <c r="S59" i="2" s="1"/>
  <c r="I301" i="2"/>
  <c r="I422" i="2"/>
  <c r="H177" i="2" s="1"/>
  <c r="I177" i="2" s="1"/>
  <c r="H81" i="2"/>
  <c r="I81" i="2" s="1"/>
  <c r="I80" i="2" s="1"/>
  <c r="H176" i="2"/>
  <c r="I176" i="2" s="1"/>
  <c r="I348" i="2"/>
  <c r="Z211" i="2"/>
  <c r="AA211" i="2" s="1"/>
  <c r="AA209" i="2" s="1"/>
  <c r="Z202" i="2"/>
  <c r="AA202" i="2" s="1"/>
  <c r="Z216" i="2"/>
  <c r="AA216" i="2" s="1"/>
  <c r="Z346" i="2"/>
  <c r="AA346" i="2" s="1"/>
  <c r="Z214" i="2"/>
  <c r="AA214" i="2" s="1"/>
  <c r="AA212" i="2" s="1"/>
  <c r="M359" i="2"/>
  <c r="AA403" i="2"/>
  <c r="Z392" i="2" s="1"/>
  <c r="AA392" i="2" s="1"/>
  <c r="N211" i="2"/>
  <c r="O211" i="2" s="1"/>
  <c r="O209" i="2" s="1"/>
  <c r="N383" i="2"/>
  <c r="O383" i="2" s="1"/>
  <c r="N239" i="2"/>
  <c r="O239" i="2" s="1"/>
  <c r="N158" i="2"/>
  <c r="O158" i="2" s="1"/>
  <c r="N113" i="2"/>
  <c r="O113" i="2" s="1"/>
  <c r="N93" i="2"/>
  <c r="O93" i="2" s="1"/>
  <c r="N232" i="2"/>
  <c r="O232" i="2" s="1"/>
  <c r="N169" i="2"/>
  <c r="O169" i="2" s="1"/>
  <c r="N235" i="2"/>
  <c r="O235" i="2" s="1"/>
  <c r="N147" i="2"/>
  <c r="O147" i="2" s="1"/>
  <c r="N121" i="2"/>
  <c r="O121" i="2" s="1"/>
  <c r="N108" i="2"/>
  <c r="O108" i="2" s="1"/>
  <c r="N165" i="2"/>
  <c r="O165" i="2" s="1"/>
  <c r="N387" i="2"/>
  <c r="O387" i="2" s="1"/>
  <c r="N103" i="2"/>
  <c r="O103" i="2" s="1"/>
  <c r="N73" i="2"/>
  <c r="O73" i="2" s="1"/>
  <c r="N223" i="2"/>
  <c r="O223" i="2" s="1"/>
  <c r="N126" i="2"/>
  <c r="O126" i="2" s="1"/>
  <c r="N227" i="2"/>
  <c r="O227" i="2" s="1"/>
  <c r="N134" i="2"/>
  <c r="O134" i="2" s="1"/>
  <c r="N98" i="2"/>
  <c r="O98" i="2" s="1"/>
  <c r="N143" i="2"/>
  <c r="O143" i="2" s="1"/>
  <c r="N161" i="2"/>
  <c r="O161" i="2" s="1"/>
  <c r="N130" i="2"/>
  <c r="O130" i="2" s="1"/>
  <c r="L58" i="2"/>
  <c r="M58" i="2" s="1"/>
  <c r="L44" i="2"/>
  <c r="M44" i="2" s="1"/>
  <c r="S286" i="2"/>
  <c r="AA312" i="2"/>
  <c r="Z59" i="2" s="1"/>
  <c r="AA59" i="2" s="1"/>
  <c r="Q301" i="2"/>
  <c r="I312" i="2"/>
  <c r="H59" i="2" s="1"/>
  <c r="I59" i="2" s="1"/>
  <c r="R133" i="2"/>
  <c r="S133" i="2" s="1"/>
  <c r="R97" i="2"/>
  <c r="S97" i="2" s="1"/>
  <c r="R142" i="2"/>
  <c r="S142" i="2" s="1"/>
  <c r="R160" i="2"/>
  <c r="S160" i="2" s="1"/>
  <c r="R129" i="2"/>
  <c r="S129" i="2" s="1"/>
  <c r="R72" i="2"/>
  <c r="S72" i="2" s="1"/>
  <c r="R238" i="2"/>
  <c r="S238" i="2" s="1"/>
  <c r="R157" i="2"/>
  <c r="S157" i="2" s="1"/>
  <c r="R234" i="2"/>
  <c r="S234" i="2" s="1"/>
  <c r="R112" i="2"/>
  <c r="S112" i="2" s="1"/>
  <c r="R84" i="2"/>
  <c r="S84" i="2" s="1"/>
  <c r="R92" i="2"/>
  <c r="S92" i="2" s="1"/>
  <c r="R168" i="2"/>
  <c r="S168" i="2" s="1"/>
  <c r="R146" i="2"/>
  <c r="S146" i="2" s="1"/>
  <c r="R231" i="2"/>
  <c r="S231" i="2" s="1"/>
  <c r="R120" i="2"/>
  <c r="S120" i="2" s="1"/>
  <c r="R386" i="2"/>
  <c r="S386" i="2" s="1"/>
  <c r="R102" i="2"/>
  <c r="S102" i="2" s="1"/>
  <c r="R222" i="2"/>
  <c r="S222" i="2" s="1"/>
  <c r="R382" i="2"/>
  <c r="S382" i="2" s="1"/>
  <c r="R226" i="2"/>
  <c r="S226" i="2" s="1"/>
  <c r="R164" i="2"/>
  <c r="S164" i="2" s="1"/>
  <c r="R70" i="2"/>
  <c r="S70" i="2" s="1"/>
  <c r="P214" i="2"/>
  <c r="Q214" i="2" s="1"/>
  <c r="Q212" i="2" s="1"/>
  <c r="P202" i="2"/>
  <c r="Q202" i="2" s="1"/>
  <c r="P211" i="2"/>
  <c r="Q211" i="2" s="1"/>
  <c r="Q209" i="2" s="1"/>
  <c r="P346" i="2"/>
  <c r="Q346" i="2" s="1"/>
  <c r="P216" i="2"/>
  <c r="Q216" i="2" s="1"/>
  <c r="Q359" i="2"/>
  <c r="AA394" i="2"/>
  <c r="Z391" i="2" s="1"/>
  <c r="AA391" i="2" s="1"/>
  <c r="AA390" i="2" s="1"/>
  <c r="Z141" i="2" s="1"/>
  <c r="AA141" i="2" s="1"/>
  <c r="M422" i="2"/>
  <c r="L177" i="2" s="1"/>
  <c r="M177" i="2" s="1"/>
  <c r="S422" i="2"/>
  <c r="R177" i="2" s="1"/>
  <c r="S177" i="2" s="1"/>
  <c r="U245" i="2"/>
  <c r="J245" i="2"/>
  <c r="U284" i="2"/>
  <c r="K284" i="2" s="1"/>
  <c r="J284" i="2"/>
  <c r="J340" i="2"/>
  <c r="U340" i="2"/>
  <c r="K340" i="2" s="1"/>
  <c r="U374" i="2"/>
  <c r="K374" i="2" s="1"/>
  <c r="J374" i="2"/>
  <c r="U361" i="2"/>
  <c r="K361" i="2" s="1"/>
  <c r="J361" i="2"/>
  <c r="J432" i="2"/>
  <c r="U432" i="2"/>
  <c r="J441" i="2"/>
  <c r="U441" i="2"/>
  <c r="K441" i="2" s="1"/>
  <c r="J440" i="2"/>
  <c r="U440" i="2"/>
  <c r="K440" i="2" s="1"/>
  <c r="L45" i="2"/>
  <c r="M45" i="2" s="1"/>
  <c r="L64" i="2"/>
  <c r="M64" i="2" s="1"/>
  <c r="M63" i="2" s="1"/>
  <c r="L418" i="2"/>
  <c r="M418" i="2" s="1"/>
  <c r="L347" i="2"/>
  <c r="M347" i="2" s="1"/>
  <c r="L242" i="2"/>
  <c r="M242" i="2" s="1"/>
  <c r="M241" i="2" s="1"/>
  <c r="L69" i="2"/>
  <c r="M69" i="2" s="1"/>
  <c r="L66" i="2"/>
  <c r="M66" i="2" s="1"/>
  <c r="M65" i="2" s="1"/>
  <c r="L217" i="2"/>
  <c r="M217" i="2" s="1"/>
  <c r="L191" i="2"/>
  <c r="M191" i="2" s="1"/>
  <c r="M190" i="2" s="1"/>
  <c r="L87" i="2"/>
  <c r="M87" i="2" s="1"/>
  <c r="L83" i="2"/>
  <c r="M83" i="2" s="1"/>
  <c r="L421" i="2"/>
  <c r="M421" i="2" s="1"/>
  <c r="M420" i="2" s="1"/>
  <c r="L417" i="2" s="1"/>
  <c r="M417" i="2" s="1"/>
  <c r="L153" i="2"/>
  <c r="M153" i="2" s="1"/>
  <c r="L37" i="2"/>
  <c r="M37" i="2" s="1"/>
  <c r="L203" i="2"/>
  <c r="M203" i="2" s="1"/>
  <c r="L186" i="2"/>
  <c r="M186" i="2" s="1"/>
  <c r="M185" i="2" s="1"/>
  <c r="AA323" i="2"/>
  <c r="X216" i="2"/>
  <c r="Y216" i="2" s="1"/>
  <c r="X202" i="2"/>
  <c r="Y202" i="2" s="1"/>
  <c r="X211" i="2"/>
  <c r="Y211" i="2" s="1"/>
  <c r="Y209" i="2" s="1"/>
  <c r="X346" i="2"/>
  <c r="Y346" i="2" s="1"/>
  <c r="X214" i="2"/>
  <c r="Y214" i="2" s="1"/>
  <c r="Y212" i="2" s="1"/>
  <c r="R347" i="2"/>
  <c r="S347" i="2" s="1"/>
  <c r="R186" i="2"/>
  <c r="S186" i="2" s="1"/>
  <c r="R66" i="2"/>
  <c r="S66" i="2" s="1"/>
  <c r="S65" i="2" s="1"/>
  <c r="R83" i="2"/>
  <c r="S83" i="2" s="1"/>
  <c r="S82" i="2" s="1"/>
  <c r="R69" i="2"/>
  <c r="S69" i="2" s="1"/>
  <c r="R242" i="2"/>
  <c r="S242" i="2" s="1"/>
  <c r="S241" i="2" s="1"/>
  <c r="R191" i="2"/>
  <c r="S191" i="2" s="1"/>
  <c r="S190" i="2" s="1"/>
  <c r="R203" i="2"/>
  <c r="S203" i="2" s="1"/>
  <c r="R37" i="2"/>
  <c r="S37" i="2" s="1"/>
  <c r="R217" i="2"/>
  <c r="S217" i="2" s="1"/>
  <c r="R418" i="2"/>
  <c r="S418" i="2" s="1"/>
  <c r="R421" i="2"/>
  <c r="S421" i="2" s="1"/>
  <c r="S420" i="2" s="1"/>
  <c r="R417" i="2" s="1"/>
  <c r="S417" i="2" s="1"/>
  <c r="R87" i="2"/>
  <c r="S87" i="2" s="1"/>
  <c r="R153" i="2"/>
  <c r="S153" i="2" s="1"/>
  <c r="R64" i="2"/>
  <c r="S64" i="2" s="1"/>
  <c r="S63" i="2" s="1"/>
  <c r="M312" i="2"/>
  <c r="L59" i="2" s="1"/>
  <c r="M59" i="2" s="1"/>
  <c r="S334" i="2"/>
  <c r="H418" i="2"/>
  <c r="I418" i="2" s="1"/>
  <c r="H186" i="2"/>
  <c r="I186" i="2" s="1"/>
  <c r="H66" i="2"/>
  <c r="I66" i="2" s="1"/>
  <c r="I65" i="2" s="1"/>
  <c r="H217" i="2"/>
  <c r="I217" i="2" s="1"/>
  <c r="H203" i="2"/>
  <c r="I203" i="2" s="1"/>
  <c r="H242" i="2"/>
  <c r="I242" i="2" s="1"/>
  <c r="I241" i="2" s="1"/>
  <c r="H191" i="2"/>
  <c r="I191" i="2" s="1"/>
  <c r="I190" i="2" s="1"/>
  <c r="H153" i="2"/>
  <c r="I153" i="2" s="1"/>
  <c r="H83" i="2"/>
  <c r="I83" i="2" s="1"/>
  <c r="H45" i="2"/>
  <c r="I45" i="2" s="1"/>
  <c r="H347" i="2"/>
  <c r="I347" i="2" s="1"/>
  <c r="H87" i="2"/>
  <c r="I87" i="2" s="1"/>
  <c r="H421" i="2"/>
  <c r="I421" i="2" s="1"/>
  <c r="I420" i="2" s="1"/>
  <c r="H417" i="2" s="1"/>
  <c r="I417" i="2" s="1"/>
  <c r="H64" i="2"/>
  <c r="I64" i="2" s="1"/>
  <c r="I63" i="2" s="1"/>
  <c r="H37" i="2"/>
  <c r="I37" i="2" s="1"/>
  <c r="O312" i="2"/>
  <c r="N59" i="2" s="1"/>
  <c r="O59" i="2" s="1"/>
  <c r="H93" i="2"/>
  <c r="I93" i="2" s="1"/>
  <c r="H108" i="2"/>
  <c r="I108" i="2" s="1"/>
  <c r="H223" i="2"/>
  <c r="I223" i="2" s="1"/>
  <c r="Z419" i="2"/>
  <c r="AA419" i="2" s="1"/>
  <c r="Z86" i="2"/>
  <c r="AA86" i="2" s="1"/>
  <c r="O370" i="2"/>
  <c r="Q403" i="2"/>
  <c r="P392" i="2" s="1"/>
  <c r="Q392" i="2" s="1"/>
  <c r="Q390" i="2" s="1"/>
  <c r="P141" i="2" s="1"/>
  <c r="Q141" i="2" s="1"/>
  <c r="S433" i="2"/>
  <c r="R187" i="2" s="1"/>
  <c r="S187" i="2" s="1"/>
  <c r="R45" i="2"/>
  <c r="S45" i="2" s="1"/>
  <c r="R125" i="2"/>
  <c r="S125" i="2" s="1"/>
  <c r="J300" i="2"/>
  <c r="U300" i="2"/>
  <c r="V153" i="2"/>
  <c r="W153" i="2" s="1"/>
  <c r="V66" i="2"/>
  <c r="W66" i="2" s="1"/>
  <c r="W65" i="2" s="1"/>
  <c r="V203" i="2"/>
  <c r="W203" i="2" s="1"/>
  <c r="V64" i="2"/>
  <c r="W64" i="2" s="1"/>
  <c r="W63" i="2" s="1"/>
  <c r="V421" i="2"/>
  <c r="W421" i="2" s="1"/>
  <c r="W420" i="2" s="1"/>
  <c r="V417" i="2" s="1"/>
  <c r="W417" i="2" s="1"/>
  <c r="V191" i="2"/>
  <c r="W191" i="2" s="1"/>
  <c r="W190" i="2" s="1"/>
  <c r="V347" i="2"/>
  <c r="W347" i="2" s="1"/>
  <c r="V83" i="2"/>
  <c r="W83" i="2" s="1"/>
  <c r="W82" i="2" s="1"/>
  <c r="V87" i="2"/>
  <c r="W87" i="2" s="1"/>
  <c r="V37" i="2"/>
  <c r="W37" i="2" s="1"/>
  <c r="V242" i="2"/>
  <c r="W242" i="2" s="1"/>
  <c r="W241" i="2" s="1"/>
  <c r="V418" i="2"/>
  <c r="W418" i="2" s="1"/>
  <c r="V45" i="2"/>
  <c r="W45" i="2" s="1"/>
  <c r="V69" i="2"/>
  <c r="W69" i="2" s="1"/>
  <c r="W68" i="2" s="1"/>
  <c r="V186" i="2"/>
  <c r="W186" i="2" s="1"/>
  <c r="W185" i="2" s="1"/>
  <c r="V217" i="2"/>
  <c r="W217" i="2" s="1"/>
  <c r="J337" i="2"/>
  <c r="U337" i="2"/>
  <c r="K337" i="2" s="1"/>
  <c r="L158" i="2"/>
  <c r="M158" i="2" s="1"/>
  <c r="L147" i="2"/>
  <c r="M147" i="2" s="1"/>
  <c r="L126" i="2"/>
  <c r="M126" i="2" s="1"/>
  <c r="L161" i="2"/>
  <c r="M161" i="2" s="1"/>
  <c r="L383" i="2"/>
  <c r="M383" i="2" s="1"/>
  <c r="L169" i="2"/>
  <c r="M169" i="2" s="1"/>
  <c r="L239" i="2"/>
  <c r="M239" i="2" s="1"/>
  <c r="L121" i="2"/>
  <c r="M121" i="2" s="1"/>
  <c r="L134" i="2"/>
  <c r="M134" i="2" s="1"/>
  <c r="L387" i="2"/>
  <c r="M387" i="2" s="1"/>
  <c r="L235" i="2"/>
  <c r="M235" i="2" s="1"/>
  <c r="L165" i="2"/>
  <c r="M165" i="2" s="1"/>
  <c r="L227" i="2"/>
  <c r="M227" i="2" s="1"/>
  <c r="L103" i="2"/>
  <c r="M103" i="2" s="1"/>
  <c r="L73" i="2"/>
  <c r="M73" i="2" s="1"/>
  <c r="L98" i="2"/>
  <c r="M98" i="2" s="1"/>
  <c r="L113" i="2"/>
  <c r="M113" i="2" s="1"/>
  <c r="L130" i="2"/>
  <c r="M130" i="2" s="1"/>
  <c r="L232" i="2"/>
  <c r="M232" i="2" s="1"/>
  <c r="L223" i="2"/>
  <c r="M223" i="2" s="1"/>
  <c r="L143" i="2"/>
  <c r="M143" i="2" s="1"/>
  <c r="L93" i="2"/>
  <c r="M93" i="2" s="1"/>
  <c r="S301" i="2"/>
  <c r="V58" i="2"/>
  <c r="W58" i="2" s="1"/>
  <c r="W57" i="2" s="1"/>
  <c r="V44" i="2"/>
  <c r="W44" i="2" s="1"/>
  <c r="W43" i="2" s="1"/>
  <c r="V142" i="2"/>
  <c r="W142" i="2" s="1"/>
  <c r="V125" i="2"/>
  <c r="W125" i="2" s="1"/>
  <c r="V112" i="2"/>
  <c r="W112" i="2" s="1"/>
  <c r="V226" i="2"/>
  <c r="W226" i="2" s="1"/>
  <c r="V133" i="2"/>
  <c r="W133" i="2" s="1"/>
  <c r="V168" i="2"/>
  <c r="W168" i="2" s="1"/>
  <c r="V222" i="2"/>
  <c r="W222" i="2" s="1"/>
  <c r="V157" i="2"/>
  <c r="W157" i="2" s="1"/>
  <c r="V107" i="2"/>
  <c r="W107" i="2" s="1"/>
  <c r="V146" i="2"/>
  <c r="W146" i="2" s="1"/>
  <c r="V92" i="2"/>
  <c r="W92" i="2" s="1"/>
  <c r="V164" i="2"/>
  <c r="W164" i="2" s="1"/>
  <c r="V120" i="2"/>
  <c r="W120" i="2" s="1"/>
  <c r="V72" i="2"/>
  <c r="W72" i="2" s="1"/>
  <c r="V97" i="2"/>
  <c r="W97" i="2" s="1"/>
  <c r="V382" i="2"/>
  <c r="W382" i="2" s="1"/>
  <c r="V238" i="2"/>
  <c r="W238" i="2" s="1"/>
  <c r="V231" i="2"/>
  <c r="W231" i="2" s="1"/>
  <c r="V102" i="2"/>
  <c r="W102" i="2" s="1"/>
  <c r="V386" i="2"/>
  <c r="W386" i="2" s="1"/>
  <c r="V234" i="2"/>
  <c r="W234" i="2" s="1"/>
  <c r="V129" i="2"/>
  <c r="W129" i="2" s="1"/>
  <c r="V160" i="2"/>
  <c r="W160" i="2" s="1"/>
  <c r="N151" i="2"/>
  <c r="O151" i="2" s="1"/>
  <c r="O149" i="2" s="1"/>
  <c r="W334" i="2"/>
  <c r="W359" i="2"/>
  <c r="P235" i="2"/>
  <c r="Q235" i="2" s="1"/>
  <c r="P143" i="2"/>
  <c r="Q143" i="2" s="1"/>
  <c r="P227" i="2"/>
  <c r="Q227" i="2" s="1"/>
  <c r="P158" i="2"/>
  <c r="Q158" i="2" s="1"/>
  <c r="P108" i="2"/>
  <c r="Q108" i="2" s="1"/>
  <c r="P387" i="2"/>
  <c r="Q387" i="2" s="1"/>
  <c r="P169" i="2"/>
  <c r="Q169" i="2" s="1"/>
  <c r="P130" i="2"/>
  <c r="Q130" i="2" s="1"/>
  <c r="P98" i="2"/>
  <c r="Q98" i="2" s="1"/>
  <c r="P383" i="2"/>
  <c r="Q383" i="2" s="1"/>
  <c r="P223" i="2"/>
  <c r="Q223" i="2" s="1"/>
  <c r="P121" i="2"/>
  <c r="Q121" i="2" s="1"/>
  <c r="P103" i="2"/>
  <c r="Q103" i="2" s="1"/>
  <c r="P73" i="2"/>
  <c r="Q73" i="2" s="1"/>
  <c r="P134" i="2"/>
  <c r="Q134" i="2" s="1"/>
  <c r="P147" i="2"/>
  <c r="Q147" i="2" s="1"/>
  <c r="P232" i="2"/>
  <c r="Q232" i="2" s="1"/>
  <c r="P126" i="2"/>
  <c r="Q126" i="2" s="1"/>
  <c r="P165" i="2"/>
  <c r="Q165" i="2" s="1"/>
  <c r="P239" i="2"/>
  <c r="Q239" i="2" s="1"/>
  <c r="P113" i="2"/>
  <c r="Q113" i="2" s="1"/>
  <c r="P161" i="2"/>
  <c r="Q161" i="2" s="1"/>
  <c r="P93" i="2"/>
  <c r="Q93" i="2" s="1"/>
  <c r="V419" i="2"/>
  <c r="W419" i="2" s="1"/>
  <c r="V86" i="2"/>
  <c r="W86" i="2" s="1"/>
  <c r="W403" i="2"/>
  <c r="V392" i="2" s="1"/>
  <c r="W392" i="2" s="1"/>
  <c r="M394" i="2"/>
  <c r="L391" i="2" s="1"/>
  <c r="M391" i="2" s="1"/>
  <c r="M390" i="2" s="1"/>
  <c r="L141" i="2" s="1"/>
  <c r="M141" i="2" s="1"/>
  <c r="O394" i="2"/>
  <c r="N391" i="2" s="1"/>
  <c r="O391" i="2" s="1"/>
  <c r="O390" i="2" s="1"/>
  <c r="N141" i="2" s="1"/>
  <c r="O141" i="2" s="1"/>
  <c r="Q433" i="2"/>
  <c r="P187" i="2" s="1"/>
  <c r="Q187" i="2" s="1"/>
  <c r="K31" i="2"/>
  <c r="K29" i="2" s="1"/>
  <c r="S29" i="2"/>
  <c r="R107" i="2"/>
  <c r="S107" i="2" s="1"/>
  <c r="U307" i="2"/>
  <c r="K307" i="2" s="1"/>
  <c r="J307" i="2"/>
  <c r="X44" i="2"/>
  <c r="Y44" i="2" s="1"/>
  <c r="X58" i="2"/>
  <c r="Y58" i="2" s="1"/>
  <c r="Y57" i="2" s="1"/>
  <c r="S370" i="2"/>
  <c r="U378" i="2"/>
  <c r="K378" i="2" s="1"/>
  <c r="J378" i="2"/>
  <c r="I286" i="2"/>
  <c r="L154" i="2"/>
  <c r="M154" i="2" s="1"/>
  <c r="L266" i="2"/>
  <c r="M266" i="2" s="1"/>
  <c r="M265" i="2" s="1"/>
  <c r="L36" i="2" s="1"/>
  <c r="M36" i="2" s="1"/>
  <c r="M35" i="2" s="1"/>
  <c r="L116" i="2"/>
  <c r="M116" i="2" s="1"/>
  <c r="M115" i="2" s="1"/>
  <c r="Y286" i="2"/>
  <c r="P203" i="2"/>
  <c r="Q203" i="2" s="1"/>
  <c r="P69" i="2"/>
  <c r="Q69" i="2" s="1"/>
  <c r="P347" i="2"/>
  <c r="Q347" i="2" s="1"/>
  <c r="P153" i="2"/>
  <c r="Q153" i="2" s="1"/>
  <c r="P64" i="2"/>
  <c r="Q64" i="2" s="1"/>
  <c r="Q63" i="2" s="1"/>
  <c r="P242" i="2"/>
  <c r="Q242" i="2" s="1"/>
  <c r="Q241" i="2" s="1"/>
  <c r="P191" i="2"/>
  <c r="Q191" i="2" s="1"/>
  <c r="Q190" i="2" s="1"/>
  <c r="P87" i="2"/>
  <c r="Q87" i="2" s="1"/>
  <c r="P45" i="2"/>
  <c r="Q45" i="2" s="1"/>
  <c r="P217" i="2"/>
  <c r="Q217" i="2" s="1"/>
  <c r="P83" i="2"/>
  <c r="Q83" i="2" s="1"/>
  <c r="P37" i="2"/>
  <c r="Q37" i="2" s="1"/>
  <c r="P421" i="2"/>
  <c r="Q421" i="2" s="1"/>
  <c r="Q420" i="2" s="1"/>
  <c r="P417" i="2" s="1"/>
  <c r="Q417" i="2" s="1"/>
  <c r="P418" i="2"/>
  <c r="Q418" i="2" s="1"/>
  <c r="P186" i="2"/>
  <c r="Q186" i="2" s="1"/>
  <c r="P66" i="2"/>
  <c r="Q66" i="2" s="1"/>
  <c r="Q65" i="2" s="1"/>
  <c r="V346" i="2"/>
  <c r="W346" i="2" s="1"/>
  <c r="W345" i="2" s="1"/>
  <c r="V75" i="2" s="1"/>
  <c r="W75" i="2" s="1"/>
  <c r="V214" i="2"/>
  <c r="W214" i="2" s="1"/>
  <c r="W212" i="2" s="1"/>
  <c r="V202" i="2"/>
  <c r="W202" i="2" s="1"/>
  <c r="V216" i="2"/>
  <c r="W216" i="2" s="1"/>
  <c r="W215" i="2" s="1"/>
  <c r="V211" i="2"/>
  <c r="W211" i="2" s="1"/>
  <c r="W209" i="2" s="1"/>
  <c r="X242" i="2"/>
  <c r="Y242" i="2" s="1"/>
  <c r="Y241" i="2" s="1"/>
  <c r="X191" i="2"/>
  <c r="Y191" i="2" s="1"/>
  <c r="Y190" i="2" s="1"/>
  <c r="X45" i="2"/>
  <c r="Y45" i="2" s="1"/>
  <c r="X83" i="2"/>
  <c r="Y83" i="2" s="1"/>
  <c r="X217" i="2"/>
  <c r="Y217" i="2" s="1"/>
  <c r="X153" i="2"/>
  <c r="Y153" i="2" s="1"/>
  <c r="X87" i="2"/>
  <c r="Y87" i="2" s="1"/>
  <c r="X64" i="2"/>
  <c r="Y64" i="2" s="1"/>
  <c r="Y63" i="2" s="1"/>
  <c r="X69" i="2"/>
  <c r="Y69" i="2" s="1"/>
  <c r="X421" i="2"/>
  <c r="Y421" i="2" s="1"/>
  <c r="Y420" i="2" s="1"/>
  <c r="X417" i="2" s="1"/>
  <c r="Y417" i="2" s="1"/>
  <c r="X347" i="2"/>
  <c r="Y347" i="2" s="1"/>
  <c r="X186" i="2"/>
  <c r="Y186" i="2" s="1"/>
  <c r="Y185" i="2" s="1"/>
  <c r="X66" i="2"/>
  <c r="Y66" i="2" s="1"/>
  <c r="Y65" i="2" s="1"/>
  <c r="X418" i="2"/>
  <c r="Y418" i="2" s="1"/>
  <c r="X203" i="2"/>
  <c r="Y203" i="2" s="1"/>
  <c r="L86" i="2"/>
  <c r="M86" i="2" s="1"/>
  <c r="M85" i="2" s="1"/>
  <c r="L419" i="2"/>
  <c r="M419" i="2" s="1"/>
  <c r="S359" i="2"/>
  <c r="Y394" i="2"/>
  <c r="X391" i="2" s="1"/>
  <c r="Y391" i="2" s="1"/>
  <c r="Y390" i="2" s="1"/>
  <c r="X141" i="2" s="1"/>
  <c r="Y141" i="2" s="1"/>
  <c r="H69" i="2"/>
  <c r="I69" i="2" s="1"/>
  <c r="O290" i="2"/>
  <c r="K290" i="2" s="1"/>
  <c r="J290" i="2"/>
  <c r="U329" i="2"/>
  <c r="K329" i="2" s="1"/>
  <c r="J329" i="2"/>
  <c r="U327" i="2"/>
  <c r="K327" i="2" s="1"/>
  <c r="J327" i="2"/>
  <c r="J356" i="2"/>
  <c r="U356" i="2"/>
  <c r="K356" i="2" s="1"/>
  <c r="U364" i="2"/>
  <c r="K364" i="2" s="1"/>
  <c r="J364" i="2"/>
  <c r="U443" i="2"/>
  <c r="J443" i="2"/>
  <c r="J411" i="2"/>
  <c r="U411" i="2"/>
  <c r="K411" i="2" s="1"/>
  <c r="J409" i="2"/>
  <c r="U409" i="2"/>
  <c r="K409" i="2" s="1"/>
  <c r="U393" i="2"/>
  <c r="K393" i="2" s="1"/>
  <c r="J393" i="2"/>
  <c r="J415" i="2"/>
  <c r="U415" i="2"/>
  <c r="J428" i="2"/>
  <c r="U428" i="2"/>
  <c r="K428" i="2" s="1"/>
  <c r="J437" i="2"/>
  <c r="U437" i="2"/>
  <c r="K437" i="2" s="1"/>
  <c r="J436" i="2"/>
  <c r="U436" i="2"/>
  <c r="K436" i="2" s="1"/>
  <c r="J285" i="2"/>
  <c r="V154" i="2"/>
  <c r="W154" i="2" s="1"/>
  <c r="X81" i="2"/>
  <c r="Y81" i="2" s="1"/>
  <c r="Y80" i="2" s="1"/>
  <c r="I277" i="2"/>
  <c r="H38" i="2" s="1"/>
  <c r="I38" i="2" s="1"/>
  <c r="U375" i="2"/>
  <c r="K375" i="2" s="1"/>
  <c r="J375" i="2"/>
  <c r="U320" i="2"/>
  <c r="K320" i="2" s="1"/>
  <c r="J320" i="2"/>
  <c r="J292" i="2"/>
  <c r="U292" i="2"/>
  <c r="K292" i="2" s="1"/>
  <c r="U325" i="2"/>
  <c r="K325" i="2" s="1"/>
  <c r="J325" i="2"/>
  <c r="U317" i="2"/>
  <c r="K317" i="2" s="1"/>
  <c r="J317" i="2"/>
  <c r="U376" i="2"/>
  <c r="K376" i="2" s="1"/>
  <c r="J376" i="2"/>
  <c r="J358" i="2"/>
  <c r="U358" i="2"/>
  <c r="U377" i="2"/>
  <c r="K377" i="2" s="1"/>
  <c r="J377" i="2"/>
  <c r="U355" i="2"/>
  <c r="K355" i="2" s="1"/>
  <c r="J355" i="2"/>
  <c r="J369" i="2"/>
  <c r="U369" i="2"/>
  <c r="J398" i="2"/>
  <c r="U398" i="2"/>
  <c r="K398" i="2" s="1"/>
  <c r="U405" i="2"/>
  <c r="K405" i="2" s="1"/>
  <c r="J405" i="2"/>
  <c r="U401" i="2"/>
  <c r="K401" i="2" s="1"/>
  <c r="J401" i="2"/>
  <c r="U429" i="2"/>
  <c r="K429" i="2" s="1"/>
  <c r="J429" i="2"/>
  <c r="J275" i="2"/>
  <c r="U275" i="2"/>
  <c r="K275" i="2" s="1"/>
  <c r="K279" i="2"/>
  <c r="X176" i="2"/>
  <c r="Y176" i="2" s="1"/>
  <c r="M323" i="2"/>
  <c r="Y334" i="2"/>
  <c r="Q370" i="2"/>
  <c r="K14" i="2"/>
  <c r="U304" i="2"/>
  <c r="K304" i="2" s="1"/>
  <c r="J304" i="2"/>
  <c r="U315" i="2"/>
  <c r="K315" i="2" s="1"/>
  <c r="J315" i="2"/>
  <c r="U308" i="2"/>
  <c r="K308" i="2" s="1"/>
  <c r="J308" i="2"/>
  <c r="U305" i="2"/>
  <c r="K305" i="2" s="1"/>
  <c r="J305" i="2"/>
  <c r="U296" i="2"/>
  <c r="J296" i="2"/>
  <c r="U318" i="2"/>
  <c r="K318" i="2" s="1"/>
  <c r="J318" i="2"/>
  <c r="U380" i="2"/>
  <c r="J380" i="2"/>
  <c r="U373" i="2"/>
  <c r="K373" i="2" s="1"/>
  <c r="J373" i="2"/>
  <c r="U362" i="2"/>
  <c r="K362" i="2" s="1"/>
  <c r="J362" i="2"/>
  <c r="U413" i="2"/>
  <c r="J413" i="2"/>
  <c r="J402" i="2"/>
  <c r="U402" i="2"/>
  <c r="K402" i="2" s="1"/>
  <c r="J406" i="2"/>
  <c r="U406" i="2"/>
  <c r="K406" i="2" s="1"/>
  <c r="J426" i="2"/>
  <c r="U426" i="2"/>
  <c r="K426" i="2" s="1"/>
  <c r="J435" i="2"/>
  <c r="U435" i="2"/>
  <c r="K435" i="2" s="1"/>
  <c r="U410" i="2"/>
  <c r="K410" i="2" s="1"/>
  <c r="J410" i="2"/>
  <c r="K271" i="2"/>
  <c r="K199" i="2"/>
  <c r="K197" i="2" s="1"/>
  <c r="Y197" i="2"/>
  <c r="M32" i="2"/>
  <c r="I32" i="2"/>
  <c r="U14" i="2"/>
  <c r="Y370" i="2"/>
  <c r="AA334" i="2"/>
  <c r="Y422" i="2"/>
  <c r="X177" i="2" s="1"/>
  <c r="Y177" i="2" s="1"/>
  <c r="J288" i="2"/>
  <c r="U288" i="2"/>
  <c r="K288" i="2" s="1"/>
  <c r="U280" i="2"/>
  <c r="K280" i="2" s="1"/>
  <c r="J280" i="2"/>
  <c r="U298" i="2"/>
  <c r="J298" i="2"/>
  <c r="J330" i="2"/>
  <c r="U330" i="2"/>
  <c r="K330" i="2" s="1"/>
  <c r="U306" i="2"/>
  <c r="K306" i="2" s="1"/>
  <c r="J306" i="2"/>
  <c r="J341" i="2"/>
  <c r="U341" i="2"/>
  <c r="K341" i="2" s="1"/>
  <c r="U353" i="2"/>
  <c r="K353" i="2" s="1"/>
  <c r="J353" i="2"/>
  <c r="J396" i="2"/>
  <c r="U396" i="2"/>
  <c r="K396" i="2" s="1"/>
  <c r="U399" i="2"/>
  <c r="K399" i="2" s="1"/>
  <c r="J399" i="2"/>
  <c r="J389" i="2"/>
  <c r="U389" i="2"/>
  <c r="K389" i="2" s="1"/>
  <c r="J407" i="2"/>
  <c r="U407" i="2"/>
  <c r="K407" i="2" s="1"/>
  <c r="U427" i="2"/>
  <c r="K427" i="2" s="1"/>
  <c r="J427" i="2"/>
  <c r="K230" i="2"/>
  <c r="AA32" i="2"/>
  <c r="U344" i="2"/>
  <c r="J344" i="2"/>
  <c r="J276" i="2"/>
  <c r="U276" i="2"/>
  <c r="K276" i="2" s="1"/>
  <c r="U303" i="2"/>
  <c r="K303" i="2" s="1"/>
  <c r="J303" i="2"/>
  <c r="U314" i="2"/>
  <c r="K314" i="2" s="1"/>
  <c r="J314" i="2"/>
  <c r="U309" i="2"/>
  <c r="K309" i="2" s="1"/>
  <c r="J309" i="2"/>
  <c r="J365" i="2"/>
  <c r="U365" i="2"/>
  <c r="K365" i="2" s="1"/>
  <c r="U366" i="2"/>
  <c r="K366" i="2" s="1"/>
  <c r="J366" i="2"/>
  <c r="J336" i="2"/>
  <c r="U336" i="2"/>
  <c r="K336" i="2" s="1"/>
  <c r="U331" i="2"/>
  <c r="K331" i="2" s="1"/>
  <c r="J331" i="2"/>
  <c r="J333" i="2"/>
  <c r="U333" i="2"/>
  <c r="J372" i="2"/>
  <c r="U372" i="2"/>
  <c r="K372" i="2" s="1"/>
  <c r="J384" i="2"/>
  <c r="U384" i="2"/>
  <c r="K384" i="2" s="1"/>
  <c r="J430" i="2"/>
  <c r="U430" i="2"/>
  <c r="K430" i="2" s="1"/>
  <c r="J439" i="2"/>
  <c r="U439" i="2"/>
  <c r="K439" i="2" s="1"/>
  <c r="J438" i="2"/>
  <c r="U438" i="2"/>
  <c r="K438" i="2" s="1"/>
  <c r="K281" i="2"/>
  <c r="Y14" i="2"/>
  <c r="U291" i="2"/>
  <c r="K291" i="2" s="1"/>
  <c r="J291" i="2"/>
  <c r="U293" i="2"/>
  <c r="K293" i="2" s="1"/>
  <c r="J293" i="2"/>
  <c r="U319" i="2"/>
  <c r="K319" i="2" s="1"/>
  <c r="J319" i="2"/>
  <c r="J352" i="2"/>
  <c r="U352" i="2"/>
  <c r="K352" i="2" s="1"/>
  <c r="U316" i="2"/>
  <c r="K316" i="2" s="1"/>
  <c r="J316" i="2"/>
  <c r="U388" i="2"/>
  <c r="K388" i="2" s="1"/>
  <c r="J388" i="2"/>
  <c r="U367" i="2"/>
  <c r="K367" i="2" s="1"/>
  <c r="J367" i="2"/>
  <c r="J400" i="2"/>
  <c r="U400" i="2"/>
  <c r="K400" i="2" s="1"/>
  <c r="J424" i="2"/>
  <c r="U424" i="2"/>
  <c r="K424" i="2" s="1"/>
  <c r="U408" i="2"/>
  <c r="K408" i="2" s="1"/>
  <c r="J408" i="2"/>
  <c r="K283" i="2"/>
  <c r="J271" i="2"/>
  <c r="J281" i="2"/>
  <c r="K88" i="2"/>
  <c r="W32" i="2"/>
  <c r="Y252" i="2"/>
  <c r="X34" i="2" s="1"/>
  <c r="Y34" i="2" s="1"/>
  <c r="Y32" i="2" s="1"/>
  <c r="K22" i="2"/>
  <c r="K21" i="2" s="1"/>
  <c r="U21" i="2"/>
  <c r="U282" i="2"/>
  <c r="K282" i="2" s="1"/>
  <c r="J282" i="2"/>
  <c r="J328" i="2"/>
  <c r="U328" i="2"/>
  <c r="K328" i="2" s="1"/>
  <c r="J326" i="2"/>
  <c r="U326" i="2"/>
  <c r="K326" i="2" s="1"/>
  <c r="U311" i="2"/>
  <c r="J311" i="2"/>
  <c r="U338" i="2"/>
  <c r="K338" i="2" s="1"/>
  <c r="J338" i="2"/>
  <c r="J354" i="2"/>
  <c r="U354" i="2"/>
  <c r="K354" i="2" s="1"/>
  <c r="J339" i="2"/>
  <c r="U339" i="2"/>
  <c r="K339" i="2" s="1"/>
  <c r="J342" i="2"/>
  <c r="U342" i="2"/>
  <c r="K342" i="2" s="1"/>
  <c r="U363" i="2"/>
  <c r="K363" i="2" s="1"/>
  <c r="J363" i="2"/>
  <c r="U351" i="2"/>
  <c r="K351" i="2" s="1"/>
  <c r="J351" i="2"/>
  <c r="U397" i="2"/>
  <c r="K397" i="2" s="1"/>
  <c r="J397" i="2"/>
  <c r="U425" i="2"/>
  <c r="K425" i="2" s="1"/>
  <c r="J425" i="2"/>
  <c r="U322" i="2"/>
  <c r="J322" i="2"/>
  <c r="J283" i="2"/>
  <c r="K285" i="2"/>
  <c r="K210" i="2"/>
  <c r="O81" i="1" l="1"/>
  <c r="V266" i="2"/>
  <c r="W266" i="2" s="1"/>
  <c r="W265" i="2" s="1"/>
  <c r="V36" i="2" s="1"/>
  <c r="W36" i="2" s="1"/>
  <c r="W35" i="2" s="1"/>
  <c r="Y175" i="2"/>
  <c r="O175" i="2"/>
  <c r="O71" i="1"/>
  <c r="I185" i="2"/>
  <c r="N214" i="2"/>
  <c r="O214" i="2" s="1"/>
  <c r="O212" i="2" s="1"/>
  <c r="Z116" i="2"/>
  <c r="AA116" i="2" s="1"/>
  <c r="AA115" i="2" s="1"/>
  <c r="N81" i="2"/>
  <c r="O81" i="2" s="1"/>
  <c r="O80" i="2" s="1"/>
  <c r="N346" i="2"/>
  <c r="O346" i="2" s="1"/>
  <c r="I175" i="2"/>
  <c r="Q185" i="2"/>
  <c r="Y43" i="2"/>
  <c r="N216" i="2"/>
  <c r="O216" i="2" s="1"/>
  <c r="AA175" i="2"/>
  <c r="W390" i="2"/>
  <c r="V141" i="2" s="1"/>
  <c r="W141" i="2" s="1"/>
  <c r="W152" i="2"/>
  <c r="AA85" i="2"/>
  <c r="H134" i="2"/>
  <c r="I134" i="2" s="1"/>
  <c r="H161" i="2"/>
  <c r="I161" i="2" s="1"/>
  <c r="Z64" i="2"/>
  <c r="AA64" i="2" s="1"/>
  <c r="AA63" i="2" s="1"/>
  <c r="Z242" i="2"/>
  <c r="AA242" i="2" s="1"/>
  <c r="AA241" i="2" s="1"/>
  <c r="H232" i="2"/>
  <c r="I232" i="2" s="1"/>
  <c r="H158" i="2"/>
  <c r="I158" i="2" s="1"/>
  <c r="Z83" i="2"/>
  <c r="AA83" i="2" s="1"/>
  <c r="Z217" i="2"/>
  <c r="AA217" i="2" s="1"/>
  <c r="H113" i="2"/>
  <c r="I113" i="2" s="1"/>
  <c r="H73" i="2"/>
  <c r="I73" i="2" s="1"/>
  <c r="H227" i="2"/>
  <c r="I227" i="2" s="1"/>
  <c r="L214" i="2"/>
  <c r="M214" i="2" s="1"/>
  <c r="M212" i="2" s="1"/>
  <c r="Z66" i="2"/>
  <c r="AA66" i="2" s="1"/>
  <c r="AA65" i="2" s="1"/>
  <c r="Z418" i="2"/>
  <c r="AA418" i="2" s="1"/>
  <c r="H239" i="2"/>
  <c r="I239" i="2" s="1"/>
  <c r="H103" i="2"/>
  <c r="I103" i="2" s="1"/>
  <c r="H165" i="2"/>
  <c r="I165" i="2" s="1"/>
  <c r="L346" i="2"/>
  <c r="M346" i="2" s="1"/>
  <c r="Z186" i="2"/>
  <c r="AA186" i="2" s="1"/>
  <c r="AA185" i="2" s="1"/>
  <c r="Z37" i="2"/>
  <c r="AA37" i="2" s="1"/>
  <c r="AA35" i="2" s="1"/>
  <c r="H387" i="2"/>
  <c r="I387" i="2" s="1"/>
  <c r="H121" i="2"/>
  <c r="I121" i="2" s="1"/>
  <c r="H383" i="2"/>
  <c r="I383" i="2" s="1"/>
  <c r="L216" i="2"/>
  <c r="M216" i="2" s="1"/>
  <c r="M215" i="2" s="1"/>
  <c r="Z347" i="2"/>
  <c r="AA347" i="2" s="1"/>
  <c r="AA345" i="2" s="1"/>
  <c r="Z75" i="2" s="1"/>
  <c r="AA75" i="2" s="1"/>
  <c r="Z203" i="2"/>
  <c r="AA203" i="2" s="1"/>
  <c r="AA201" i="2" s="1"/>
  <c r="Z77" i="2" s="1"/>
  <c r="AA77" i="2" s="1"/>
  <c r="H98" i="2"/>
  <c r="I98" i="2" s="1"/>
  <c r="H126" i="2"/>
  <c r="I126" i="2" s="1"/>
  <c r="H143" i="2"/>
  <c r="I143" i="2" s="1"/>
  <c r="L202" i="2"/>
  <c r="M202" i="2" s="1"/>
  <c r="Z421" i="2"/>
  <c r="AA421" i="2" s="1"/>
  <c r="AA420" i="2" s="1"/>
  <c r="Z417" i="2" s="1"/>
  <c r="AA417" i="2" s="1"/>
  <c r="AA416" i="2" s="1"/>
  <c r="Z173" i="2" s="1"/>
  <c r="AA173" i="2" s="1"/>
  <c r="AA172" i="2" s="1"/>
  <c r="Z191" i="2"/>
  <c r="AA191" i="2" s="1"/>
  <c r="AA190" i="2" s="1"/>
  <c r="H130" i="2"/>
  <c r="I130" i="2" s="1"/>
  <c r="H169" i="2"/>
  <c r="I169" i="2" s="1"/>
  <c r="H235" i="2"/>
  <c r="I235" i="2" s="1"/>
  <c r="AA215" i="2"/>
  <c r="Z45" i="2"/>
  <c r="AA45" i="2" s="1"/>
  <c r="O36" i="1"/>
  <c r="O67" i="1"/>
  <c r="N85" i="1"/>
  <c r="O58" i="1"/>
  <c r="O35" i="1"/>
  <c r="O42" i="1"/>
  <c r="O26" i="1"/>
  <c r="O32" i="1"/>
  <c r="O47" i="1"/>
  <c r="O54" i="1"/>
  <c r="O52" i="1"/>
  <c r="O73" i="1"/>
  <c r="O65" i="1"/>
  <c r="O75" i="1"/>
  <c r="O62" i="1"/>
  <c r="O49" i="1"/>
  <c r="O15" i="1"/>
  <c r="O56" i="1"/>
  <c r="O45" i="1"/>
  <c r="O68" i="1"/>
  <c r="O16" i="1"/>
  <c r="O44" i="1"/>
  <c r="O12" i="1"/>
  <c r="O40" i="1"/>
  <c r="N87" i="1"/>
  <c r="J87" i="1" s="1"/>
  <c r="O28" i="1"/>
  <c r="O80" i="1"/>
  <c r="O18" i="1"/>
  <c r="O24" i="1"/>
  <c r="O63" i="1"/>
  <c r="O31" i="1"/>
  <c r="O51" i="1"/>
  <c r="O74" i="1"/>
  <c r="O33" i="1"/>
  <c r="O53" i="1"/>
  <c r="O76" i="1"/>
  <c r="O78" i="1"/>
  <c r="O14" i="1"/>
  <c r="O20" i="1"/>
  <c r="O25" i="1"/>
  <c r="O30" i="1"/>
  <c r="O82" i="1"/>
  <c r="O57" i="1"/>
  <c r="O72" i="1"/>
  <c r="O17" i="1"/>
  <c r="O64" i="1"/>
  <c r="O29" i="1"/>
  <c r="O48" i="1"/>
  <c r="O66" i="1"/>
  <c r="O37" i="1"/>
  <c r="O55" i="1"/>
  <c r="O69" i="1"/>
  <c r="O59" i="1"/>
  <c r="O21" i="1"/>
  <c r="O41" i="1"/>
  <c r="O23" i="1"/>
  <c r="O77" i="1"/>
  <c r="O61" i="1"/>
  <c r="O11" i="1"/>
  <c r="O46" i="1"/>
  <c r="O60" i="1"/>
  <c r="O39" i="1"/>
  <c r="O70" i="1"/>
  <c r="O22" i="1"/>
  <c r="O13" i="1"/>
  <c r="O38" i="1"/>
  <c r="O19" i="1"/>
  <c r="O27" i="1"/>
  <c r="O79" i="1"/>
  <c r="O34" i="1"/>
  <c r="O43" i="1"/>
  <c r="O50" i="1"/>
  <c r="U295" i="2"/>
  <c r="T269" i="2" s="1"/>
  <c r="K296" i="2"/>
  <c r="K295" i="2" s="1"/>
  <c r="K369" i="2"/>
  <c r="K368" i="2" s="1"/>
  <c r="U368" i="2"/>
  <c r="T360" i="2" s="1"/>
  <c r="W85" i="2"/>
  <c r="U299" i="2"/>
  <c r="T287" i="2" s="1"/>
  <c r="K300" i="2"/>
  <c r="K299" i="2" s="1"/>
  <c r="Q201" i="2"/>
  <c r="P77" i="2" s="1"/>
  <c r="Q77" i="2" s="1"/>
  <c r="P154" i="2"/>
  <c r="Q154" i="2" s="1"/>
  <c r="Q152" i="2" s="1"/>
  <c r="P116" i="2"/>
  <c r="Q116" i="2" s="1"/>
  <c r="Q115" i="2" s="1"/>
  <c r="P266" i="2"/>
  <c r="Q266" i="2" s="1"/>
  <c r="Q265" i="2" s="1"/>
  <c r="P36" i="2" s="1"/>
  <c r="Q36" i="2" s="1"/>
  <c r="Q35" i="2" s="1"/>
  <c r="R58" i="2"/>
  <c r="S58" i="2" s="1"/>
  <c r="S57" i="2" s="1"/>
  <c r="R44" i="2"/>
  <c r="S44" i="2" s="1"/>
  <c r="S43" i="2" s="1"/>
  <c r="W201" i="2"/>
  <c r="V77" i="2" s="1"/>
  <c r="W77" i="2" s="1"/>
  <c r="H116" i="2"/>
  <c r="I116" i="2" s="1"/>
  <c r="I115" i="2" s="1"/>
  <c r="H154" i="2"/>
  <c r="I154" i="2" s="1"/>
  <c r="H266" i="2"/>
  <c r="I266" i="2" s="1"/>
  <c r="I265" i="2" s="1"/>
  <c r="H36" i="2" s="1"/>
  <c r="I36" i="2" s="1"/>
  <c r="I35" i="2" s="1"/>
  <c r="V81" i="2"/>
  <c r="W81" i="2" s="1"/>
  <c r="W80" i="2" s="1"/>
  <c r="V151" i="2"/>
  <c r="W151" i="2" s="1"/>
  <c r="W149" i="2" s="1"/>
  <c r="V176" i="2"/>
  <c r="W176" i="2" s="1"/>
  <c r="W175" i="2" s="1"/>
  <c r="Y345" i="2"/>
  <c r="X75" i="2" s="1"/>
  <c r="Y75" i="2" s="1"/>
  <c r="M152" i="2"/>
  <c r="O57" i="2"/>
  <c r="K333" i="2"/>
  <c r="K332" i="2" s="1"/>
  <c r="U332" i="2"/>
  <c r="T324" i="2" s="1"/>
  <c r="M416" i="2"/>
  <c r="L173" i="2" s="1"/>
  <c r="M173" i="2" s="1"/>
  <c r="M172" i="2" s="1"/>
  <c r="K432" i="2"/>
  <c r="K431" i="2" s="1"/>
  <c r="U431" i="2"/>
  <c r="T423" i="2" s="1"/>
  <c r="P44" i="2"/>
  <c r="Q44" i="2" s="1"/>
  <c r="Q43" i="2" s="1"/>
  <c r="P58" i="2"/>
  <c r="Q58" i="2" s="1"/>
  <c r="Q57" i="2" s="1"/>
  <c r="H216" i="2"/>
  <c r="I216" i="2" s="1"/>
  <c r="I215" i="2" s="1"/>
  <c r="H214" i="2"/>
  <c r="I214" i="2" s="1"/>
  <c r="I212" i="2" s="1"/>
  <c r="H202" i="2"/>
  <c r="I202" i="2" s="1"/>
  <c r="I201" i="2" s="1"/>
  <c r="H77" i="2" s="1"/>
  <c r="I77" i="2" s="1"/>
  <c r="H211" i="2"/>
  <c r="I211" i="2" s="1"/>
  <c r="I209" i="2" s="1"/>
  <c r="H346" i="2"/>
  <c r="I346" i="2" s="1"/>
  <c r="I345" i="2" s="1"/>
  <c r="H75" i="2" s="1"/>
  <c r="I75" i="2" s="1"/>
  <c r="U252" i="2"/>
  <c r="T34" i="2" s="1"/>
  <c r="K253" i="2"/>
  <c r="K252" i="2" s="1"/>
  <c r="AA152" i="2"/>
  <c r="L133" i="2"/>
  <c r="M133" i="2" s="1"/>
  <c r="M132" i="2" s="1"/>
  <c r="L97" i="2"/>
  <c r="M97" i="2" s="1"/>
  <c r="M96" i="2" s="1"/>
  <c r="L160" i="2"/>
  <c r="M160" i="2" s="1"/>
  <c r="M159" i="2" s="1"/>
  <c r="L238" i="2"/>
  <c r="M238" i="2" s="1"/>
  <c r="M237" i="2" s="1"/>
  <c r="L112" i="2"/>
  <c r="M112" i="2" s="1"/>
  <c r="M111" i="2" s="1"/>
  <c r="L386" i="2"/>
  <c r="M386" i="2" s="1"/>
  <c r="M385" i="2" s="1"/>
  <c r="L139" i="2" s="1"/>
  <c r="M139" i="2" s="1"/>
  <c r="L84" i="2"/>
  <c r="M84" i="2" s="1"/>
  <c r="M82" i="2" s="1"/>
  <c r="L92" i="2"/>
  <c r="M92" i="2" s="1"/>
  <c r="M91" i="2" s="1"/>
  <c r="L234" i="2"/>
  <c r="M234" i="2" s="1"/>
  <c r="M233" i="2" s="1"/>
  <c r="L142" i="2"/>
  <c r="M142" i="2" s="1"/>
  <c r="L70" i="2"/>
  <c r="M70" i="2" s="1"/>
  <c r="M68" i="2" s="1"/>
  <c r="L382" i="2"/>
  <c r="M382" i="2" s="1"/>
  <c r="M381" i="2" s="1"/>
  <c r="L138" i="2" s="1"/>
  <c r="M138" i="2" s="1"/>
  <c r="L226" i="2"/>
  <c r="M226" i="2" s="1"/>
  <c r="M225" i="2" s="1"/>
  <c r="L157" i="2"/>
  <c r="M157" i="2" s="1"/>
  <c r="M156" i="2" s="1"/>
  <c r="L107" i="2"/>
  <c r="M107" i="2" s="1"/>
  <c r="M106" i="2" s="1"/>
  <c r="L168" i="2"/>
  <c r="M168" i="2" s="1"/>
  <c r="M167" i="2" s="1"/>
  <c r="L120" i="2"/>
  <c r="M120" i="2" s="1"/>
  <c r="M119" i="2" s="1"/>
  <c r="L102" i="2"/>
  <c r="M102" i="2" s="1"/>
  <c r="M101" i="2" s="1"/>
  <c r="L72" i="2"/>
  <c r="M72" i="2" s="1"/>
  <c r="M71" i="2" s="1"/>
  <c r="L146" i="2"/>
  <c r="M146" i="2" s="1"/>
  <c r="M145" i="2" s="1"/>
  <c r="L231" i="2"/>
  <c r="M231" i="2" s="1"/>
  <c r="M229" i="2" s="1"/>
  <c r="L222" i="2"/>
  <c r="M222" i="2" s="1"/>
  <c r="M221" i="2" s="1"/>
  <c r="L125" i="2"/>
  <c r="M125" i="2" s="1"/>
  <c r="M124" i="2" s="1"/>
  <c r="L164" i="2"/>
  <c r="M164" i="2" s="1"/>
  <c r="M163" i="2" s="1"/>
  <c r="L129" i="2"/>
  <c r="M129" i="2" s="1"/>
  <c r="M128" i="2" s="1"/>
  <c r="K443" i="2"/>
  <c r="K442" i="2" s="1"/>
  <c r="U442" i="2"/>
  <c r="T434" i="2" s="1"/>
  <c r="K322" i="2"/>
  <c r="K321" i="2" s="1"/>
  <c r="U321" i="2"/>
  <c r="T313" i="2" s="1"/>
  <c r="U297" i="2"/>
  <c r="T278" i="2" s="1"/>
  <c r="K298" i="2"/>
  <c r="K297" i="2" s="1"/>
  <c r="Z223" i="2"/>
  <c r="AA223" i="2" s="1"/>
  <c r="Z158" i="2"/>
  <c r="AA158" i="2" s="1"/>
  <c r="Z108" i="2"/>
  <c r="AA108" i="2" s="1"/>
  <c r="Z93" i="2"/>
  <c r="AA93" i="2" s="1"/>
  <c r="Z126" i="2"/>
  <c r="AA126" i="2" s="1"/>
  <c r="Z121" i="2"/>
  <c r="AA121" i="2" s="1"/>
  <c r="Z73" i="2"/>
  <c r="AA73" i="2" s="1"/>
  <c r="Z147" i="2"/>
  <c r="AA147" i="2" s="1"/>
  <c r="Z98" i="2"/>
  <c r="AA98" i="2" s="1"/>
  <c r="Z130" i="2"/>
  <c r="AA130" i="2" s="1"/>
  <c r="Z161" i="2"/>
  <c r="AA161" i="2" s="1"/>
  <c r="Z239" i="2"/>
  <c r="AA239" i="2" s="1"/>
  <c r="Z232" i="2"/>
  <c r="AA232" i="2" s="1"/>
  <c r="Z103" i="2"/>
  <c r="AA103" i="2" s="1"/>
  <c r="Z165" i="2"/>
  <c r="AA165" i="2" s="1"/>
  <c r="Z387" i="2"/>
  <c r="AA387" i="2" s="1"/>
  <c r="Z235" i="2"/>
  <c r="AA235" i="2" s="1"/>
  <c r="Z143" i="2"/>
  <c r="AA143" i="2" s="1"/>
  <c r="Z113" i="2"/>
  <c r="AA113" i="2" s="1"/>
  <c r="Z383" i="2"/>
  <c r="AA383" i="2" s="1"/>
  <c r="Z227" i="2"/>
  <c r="AA227" i="2" s="1"/>
  <c r="Z134" i="2"/>
  <c r="AA134" i="2" s="1"/>
  <c r="Z169" i="2"/>
  <c r="AA169" i="2" s="1"/>
  <c r="X86" i="2"/>
  <c r="Y86" i="2" s="1"/>
  <c r="Y85" i="2" s="1"/>
  <c r="X419" i="2"/>
  <c r="Y419" i="2" s="1"/>
  <c r="W74" i="2"/>
  <c r="W416" i="2"/>
  <c r="V173" i="2" s="1"/>
  <c r="W173" i="2" s="1"/>
  <c r="W172" i="2" s="1"/>
  <c r="S68" i="2"/>
  <c r="Y201" i="2"/>
  <c r="X77" i="2" s="1"/>
  <c r="Y77" i="2" s="1"/>
  <c r="V169" i="2"/>
  <c r="W169" i="2" s="1"/>
  <c r="W167" i="2" s="1"/>
  <c r="V108" i="2"/>
  <c r="W108" i="2" s="1"/>
  <c r="W106" i="2" s="1"/>
  <c r="V147" i="2"/>
  <c r="W147" i="2" s="1"/>
  <c r="W145" i="2" s="1"/>
  <c r="V121" i="2"/>
  <c r="W121" i="2" s="1"/>
  <c r="W119" i="2" s="1"/>
  <c r="V387" i="2"/>
  <c r="W387" i="2" s="1"/>
  <c r="W385" i="2" s="1"/>
  <c r="V139" i="2" s="1"/>
  <c r="W139" i="2" s="1"/>
  <c r="V232" i="2"/>
  <c r="W232" i="2" s="1"/>
  <c r="W229" i="2" s="1"/>
  <c r="V235" i="2"/>
  <c r="W235" i="2" s="1"/>
  <c r="W233" i="2" s="1"/>
  <c r="V103" i="2"/>
  <c r="W103" i="2" s="1"/>
  <c r="W101" i="2" s="1"/>
  <c r="V73" i="2"/>
  <c r="W73" i="2" s="1"/>
  <c r="W71" i="2" s="1"/>
  <c r="V130" i="2"/>
  <c r="W130" i="2" s="1"/>
  <c r="W128" i="2" s="1"/>
  <c r="V383" i="2"/>
  <c r="W383" i="2" s="1"/>
  <c r="V223" i="2"/>
  <c r="W223" i="2" s="1"/>
  <c r="V227" i="2"/>
  <c r="W227" i="2" s="1"/>
  <c r="W225" i="2" s="1"/>
  <c r="V165" i="2"/>
  <c r="W165" i="2" s="1"/>
  <c r="W163" i="2" s="1"/>
  <c r="V134" i="2"/>
  <c r="W134" i="2" s="1"/>
  <c r="W132" i="2" s="1"/>
  <c r="V98" i="2"/>
  <c r="W98" i="2" s="1"/>
  <c r="W96" i="2" s="1"/>
  <c r="V143" i="2"/>
  <c r="W143" i="2" s="1"/>
  <c r="W140" i="2" s="1"/>
  <c r="V161" i="2"/>
  <c r="W161" i="2" s="1"/>
  <c r="W159" i="2" s="1"/>
  <c r="V239" i="2"/>
  <c r="W239" i="2" s="1"/>
  <c r="V158" i="2"/>
  <c r="W158" i="2" s="1"/>
  <c r="V113" i="2"/>
  <c r="W113" i="2" s="1"/>
  <c r="W111" i="2" s="1"/>
  <c r="V126" i="2"/>
  <c r="W126" i="2" s="1"/>
  <c r="W124" i="2" s="1"/>
  <c r="V93" i="2"/>
  <c r="W93" i="2" s="1"/>
  <c r="W91" i="2" s="1"/>
  <c r="U310" i="2"/>
  <c r="T302" i="2" s="1"/>
  <c r="K311" i="2"/>
  <c r="K310" i="2" s="1"/>
  <c r="K380" i="2"/>
  <c r="K379" i="2" s="1"/>
  <c r="U379" i="2"/>
  <c r="T371" i="2" s="1"/>
  <c r="O286" i="2"/>
  <c r="R419" i="2"/>
  <c r="S419" i="2" s="1"/>
  <c r="S416" i="2" s="1"/>
  <c r="R173" i="2" s="1"/>
  <c r="S173" i="2" s="1"/>
  <c r="S172" i="2" s="1"/>
  <c r="R86" i="2"/>
  <c r="S86" i="2" s="1"/>
  <c r="S85" i="2" s="1"/>
  <c r="W237" i="2"/>
  <c r="Y215" i="2"/>
  <c r="P81" i="2"/>
  <c r="Q81" i="2" s="1"/>
  <c r="Q80" i="2" s="1"/>
  <c r="P176" i="2"/>
  <c r="Q176" i="2" s="1"/>
  <c r="Q175" i="2" s="1"/>
  <c r="P151" i="2"/>
  <c r="Q151" i="2" s="1"/>
  <c r="Q149" i="2" s="1"/>
  <c r="R154" i="2"/>
  <c r="S154" i="2" s="1"/>
  <c r="S152" i="2" s="1"/>
  <c r="R266" i="2"/>
  <c r="S266" i="2" s="1"/>
  <c r="S265" i="2" s="1"/>
  <c r="R36" i="2" s="1"/>
  <c r="S36" i="2" s="1"/>
  <c r="S35" i="2" s="1"/>
  <c r="R116" i="2"/>
  <c r="S116" i="2" s="1"/>
  <c r="S115" i="2" s="1"/>
  <c r="L81" i="2"/>
  <c r="M81" i="2" s="1"/>
  <c r="M80" i="2" s="1"/>
  <c r="L151" i="2"/>
  <c r="M151" i="2" s="1"/>
  <c r="M149" i="2" s="1"/>
  <c r="L176" i="2"/>
  <c r="M176" i="2" s="1"/>
  <c r="M175" i="2" s="1"/>
  <c r="M345" i="2"/>
  <c r="L75" i="2" s="1"/>
  <c r="M75" i="2" s="1"/>
  <c r="H44" i="2"/>
  <c r="I44" i="2" s="1"/>
  <c r="I43" i="2" s="1"/>
  <c r="H58" i="2"/>
  <c r="I58" i="2" s="1"/>
  <c r="I57" i="2" s="1"/>
  <c r="H160" i="2"/>
  <c r="I160" i="2" s="1"/>
  <c r="I159" i="2" s="1"/>
  <c r="H133" i="2"/>
  <c r="I133" i="2" s="1"/>
  <c r="I132" i="2" s="1"/>
  <c r="H107" i="2"/>
  <c r="I107" i="2" s="1"/>
  <c r="I106" i="2" s="1"/>
  <c r="H125" i="2"/>
  <c r="I125" i="2" s="1"/>
  <c r="I124" i="2" s="1"/>
  <c r="H112" i="2"/>
  <c r="I112" i="2" s="1"/>
  <c r="I111" i="2" s="1"/>
  <c r="H97" i="2"/>
  <c r="I97" i="2" s="1"/>
  <c r="I96" i="2" s="1"/>
  <c r="H129" i="2"/>
  <c r="I129" i="2" s="1"/>
  <c r="I128" i="2" s="1"/>
  <c r="H231" i="2"/>
  <c r="I231" i="2" s="1"/>
  <c r="I229" i="2" s="1"/>
  <c r="H222" i="2"/>
  <c r="I222" i="2" s="1"/>
  <c r="I221" i="2" s="1"/>
  <c r="H142" i="2"/>
  <c r="I142" i="2" s="1"/>
  <c r="I140" i="2" s="1"/>
  <c r="H92" i="2"/>
  <c r="I92" i="2" s="1"/>
  <c r="I91" i="2" s="1"/>
  <c r="H157" i="2"/>
  <c r="I157" i="2" s="1"/>
  <c r="I156" i="2" s="1"/>
  <c r="H120" i="2"/>
  <c r="I120" i="2" s="1"/>
  <c r="I119" i="2" s="1"/>
  <c r="H382" i="2"/>
  <c r="I382" i="2" s="1"/>
  <c r="H226" i="2"/>
  <c r="I226" i="2" s="1"/>
  <c r="I225" i="2" s="1"/>
  <c r="H168" i="2"/>
  <c r="I168" i="2" s="1"/>
  <c r="I167" i="2" s="1"/>
  <c r="H238" i="2"/>
  <c r="I238" i="2" s="1"/>
  <c r="H70" i="2"/>
  <c r="I70" i="2" s="1"/>
  <c r="I68" i="2" s="1"/>
  <c r="H386" i="2"/>
  <c r="I386" i="2" s="1"/>
  <c r="I385" i="2" s="1"/>
  <c r="H139" i="2" s="1"/>
  <c r="I139" i="2" s="1"/>
  <c r="H234" i="2"/>
  <c r="I234" i="2" s="1"/>
  <c r="I233" i="2" s="1"/>
  <c r="H164" i="2"/>
  <c r="I164" i="2" s="1"/>
  <c r="I163" i="2" s="1"/>
  <c r="H84" i="2"/>
  <c r="I84" i="2" s="1"/>
  <c r="H146" i="2"/>
  <c r="I146" i="2" s="1"/>
  <c r="I145" i="2" s="1"/>
  <c r="H102" i="2"/>
  <c r="I102" i="2" s="1"/>
  <c r="I101" i="2" s="1"/>
  <c r="H72" i="2"/>
  <c r="I72" i="2" s="1"/>
  <c r="I71" i="2" s="1"/>
  <c r="U343" i="2"/>
  <c r="T335" i="2" s="1"/>
  <c r="K344" i="2"/>
  <c r="K343" i="2" s="1"/>
  <c r="Y416" i="2"/>
  <c r="X173" i="2" s="1"/>
  <c r="Y173" i="2" s="1"/>
  <c r="Y172" i="2" s="1"/>
  <c r="X266" i="2"/>
  <c r="Y266" i="2" s="1"/>
  <c r="Y265" i="2" s="1"/>
  <c r="X36" i="2" s="1"/>
  <c r="Y36" i="2" s="1"/>
  <c r="Y35" i="2" s="1"/>
  <c r="X116" i="2"/>
  <c r="Y116" i="2" s="1"/>
  <c r="Y115" i="2" s="1"/>
  <c r="X154" i="2"/>
  <c r="Y154" i="2" s="1"/>
  <c r="Y152" i="2" s="1"/>
  <c r="W381" i="2"/>
  <c r="V138" i="2" s="1"/>
  <c r="W138" i="2" s="1"/>
  <c r="W156" i="2"/>
  <c r="Z382" i="2"/>
  <c r="AA382" i="2" s="1"/>
  <c r="Z234" i="2"/>
  <c r="AA234" i="2" s="1"/>
  <c r="AA233" i="2" s="1"/>
  <c r="Z142" i="2"/>
  <c r="AA142" i="2" s="1"/>
  <c r="AA140" i="2" s="1"/>
  <c r="Z160" i="2"/>
  <c r="AA160" i="2" s="1"/>
  <c r="AA159" i="2" s="1"/>
  <c r="Z125" i="2"/>
  <c r="AA125" i="2" s="1"/>
  <c r="Z238" i="2"/>
  <c r="AA238" i="2" s="1"/>
  <c r="Z157" i="2"/>
  <c r="AA157" i="2" s="1"/>
  <c r="AA156" i="2" s="1"/>
  <c r="Z112" i="2"/>
  <c r="AA112" i="2" s="1"/>
  <c r="AA111" i="2" s="1"/>
  <c r="Z84" i="2"/>
  <c r="AA84" i="2" s="1"/>
  <c r="Z92" i="2"/>
  <c r="AA92" i="2" s="1"/>
  <c r="AA91" i="2" s="1"/>
  <c r="Z222" i="2"/>
  <c r="AA222" i="2" s="1"/>
  <c r="AA221" i="2" s="1"/>
  <c r="Z168" i="2"/>
  <c r="AA168" i="2" s="1"/>
  <c r="Z146" i="2"/>
  <c r="AA146" i="2" s="1"/>
  <c r="Z231" i="2"/>
  <c r="AA231" i="2" s="1"/>
  <c r="Z120" i="2"/>
  <c r="AA120" i="2" s="1"/>
  <c r="AA119" i="2" s="1"/>
  <c r="Z70" i="2"/>
  <c r="AA70" i="2" s="1"/>
  <c r="AA68" i="2" s="1"/>
  <c r="Z386" i="2"/>
  <c r="AA386" i="2" s="1"/>
  <c r="AA385" i="2" s="1"/>
  <c r="Z139" i="2" s="1"/>
  <c r="AA139" i="2" s="1"/>
  <c r="Z102" i="2"/>
  <c r="AA102" i="2" s="1"/>
  <c r="AA101" i="2" s="1"/>
  <c r="Z72" i="2"/>
  <c r="AA72" i="2" s="1"/>
  <c r="AA71" i="2" s="1"/>
  <c r="Z226" i="2"/>
  <c r="AA226" i="2" s="1"/>
  <c r="Z164" i="2"/>
  <c r="AA164" i="2" s="1"/>
  <c r="Z129" i="2"/>
  <c r="AA129" i="2" s="1"/>
  <c r="AA128" i="2" s="1"/>
  <c r="Z133" i="2"/>
  <c r="AA133" i="2" s="1"/>
  <c r="AA132" i="2" s="1"/>
  <c r="Z97" i="2"/>
  <c r="AA97" i="2" s="1"/>
  <c r="AA96" i="2" s="1"/>
  <c r="Z107" i="2"/>
  <c r="AA107" i="2" s="1"/>
  <c r="AA106" i="2" s="1"/>
  <c r="Q215" i="2"/>
  <c r="M43" i="2"/>
  <c r="H419" i="2"/>
  <c r="I419" i="2" s="1"/>
  <c r="I416" i="2" s="1"/>
  <c r="H173" i="2" s="1"/>
  <c r="I173" i="2" s="1"/>
  <c r="I172" i="2" s="1"/>
  <c r="H86" i="2"/>
  <c r="I86" i="2" s="1"/>
  <c r="I85" i="2" s="1"/>
  <c r="P112" i="2"/>
  <c r="Q112" i="2" s="1"/>
  <c r="Q111" i="2" s="1"/>
  <c r="P386" i="2"/>
  <c r="Q386" i="2" s="1"/>
  <c r="Q385" i="2" s="1"/>
  <c r="P139" i="2" s="1"/>
  <c r="Q139" i="2" s="1"/>
  <c r="P231" i="2"/>
  <c r="Q231" i="2" s="1"/>
  <c r="Q229" i="2" s="1"/>
  <c r="P222" i="2"/>
  <c r="Q222" i="2" s="1"/>
  <c r="Q221" i="2" s="1"/>
  <c r="P226" i="2"/>
  <c r="Q226" i="2" s="1"/>
  <c r="Q225" i="2" s="1"/>
  <c r="P238" i="2"/>
  <c r="Q238" i="2" s="1"/>
  <c r="Q237" i="2" s="1"/>
  <c r="P142" i="2"/>
  <c r="Q142" i="2" s="1"/>
  <c r="Q140" i="2" s="1"/>
  <c r="P92" i="2"/>
  <c r="Q92" i="2" s="1"/>
  <c r="Q91" i="2" s="1"/>
  <c r="P234" i="2"/>
  <c r="Q234" i="2" s="1"/>
  <c r="Q233" i="2" s="1"/>
  <c r="P157" i="2"/>
  <c r="Q157" i="2" s="1"/>
  <c r="Q156" i="2" s="1"/>
  <c r="P84" i="2"/>
  <c r="Q84" i="2" s="1"/>
  <c r="Q82" i="2" s="1"/>
  <c r="P125" i="2"/>
  <c r="Q125" i="2" s="1"/>
  <c r="Q124" i="2" s="1"/>
  <c r="P382" i="2"/>
  <c r="Q382" i="2" s="1"/>
  <c r="Q381" i="2" s="1"/>
  <c r="P138" i="2" s="1"/>
  <c r="Q138" i="2" s="1"/>
  <c r="P168" i="2"/>
  <c r="Q168" i="2" s="1"/>
  <c r="Q167" i="2" s="1"/>
  <c r="P70" i="2"/>
  <c r="Q70" i="2" s="1"/>
  <c r="Q68" i="2" s="1"/>
  <c r="P120" i="2"/>
  <c r="Q120" i="2" s="1"/>
  <c r="Q119" i="2" s="1"/>
  <c r="P164" i="2"/>
  <c r="Q164" i="2" s="1"/>
  <c r="Q163" i="2" s="1"/>
  <c r="P102" i="2"/>
  <c r="Q102" i="2" s="1"/>
  <c r="Q101" i="2" s="1"/>
  <c r="P72" i="2"/>
  <c r="Q72" i="2" s="1"/>
  <c r="Q71" i="2" s="1"/>
  <c r="P97" i="2"/>
  <c r="Q97" i="2" s="1"/>
  <c r="Q96" i="2" s="1"/>
  <c r="P160" i="2"/>
  <c r="Q160" i="2" s="1"/>
  <c r="Q159" i="2" s="1"/>
  <c r="P133" i="2"/>
  <c r="Q133" i="2" s="1"/>
  <c r="Q132" i="2" s="1"/>
  <c r="P129" i="2"/>
  <c r="Q129" i="2" s="1"/>
  <c r="Q128" i="2" s="1"/>
  <c r="P107" i="2"/>
  <c r="Q107" i="2" s="1"/>
  <c r="Q106" i="2" s="1"/>
  <c r="P146" i="2"/>
  <c r="Q146" i="2" s="1"/>
  <c r="Q145" i="2" s="1"/>
  <c r="P419" i="2"/>
  <c r="Q419" i="2" s="1"/>
  <c r="P86" i="2"/>
  <c r="Q86" i="2" s="1"/>
  <c r="Q85" i="2" s="1"/>
  <c r="R81" i="2"/>
  <c r="S81" i="2" s="1"/>
  <c r="S80" i="2" s="1"/>
  <c r="R151" i="2"/>
  <c r="S151" i="2" s="1"/>
  <c r="S149" i="2" s="1"/>
  <c r="R176" i="2"/>
  <c r="S176" i="2" s="1"/>
  <c r="S175" i="2" s="1"/>
  <c r="K413" i="2"/>
  <c r="K412" i="2" s="1"/>
  <c r="U412" i="2"/>
  <c r="T395" i="2" s="1"/>
  <c r="X227" i="2"/>
  <c r="Y227" i="2" s="1"/>
  <c r="X158" i="2"/>
  <c r="Y158" i="2" s="1"/>
  <c r="X108" i="2"/>
  <c r="Y108" i="2" s="1"/>
  <c r="X239" i="2"/>
  <c r="Y239" i="2" s="1"/>
  <c r="X169" i="2"/>
  <c r="Y169" i="2" s="1"/>
  <c r="X130" i="2"/>
  <c r="Y130" i="2" s="1"/>
  <c r="X161" i="2"/>
  <c r="Y161" i="2" s="1"/>
  <c r="X121" i="2"/>
  <c r="Y121" i="2" s="1"/>
  <c r="X103" i="2"/>
  <c r="Y103" i="2" s="1"/>
  <c r="X73" i="2"/>
  <c r="Y73" i="2" s="1"/>
  <c r="X387" i="2"/>
  <c r="Y387" i="2" s="1"/>
  <c r="X383" i="2"/>
  <c r="Y383" i="2" s="1"/>
  <c r="X232" i="2"/>
  <c r="Y232" i="2" s="1"/>
  <c r="X126" i="2"/>
  <c r="Y126" i="2" s="1"/>
  <c r="X165" i="2"/>
  <c r="Y165" i="2" s="1"/>
  <c r="X113" i="2"/>
  <c r="Y113" i="2" s="1"/>
  <c r="X134" i="2"/>
  <c r="Y134" i="2" s="1"/>
  <c r="X98" i="2"/>
  <c r="Y98" i="2" s="1"/>
  <c r="X147" i="2"/>
  <c r="Y147" i="2" s="1"/>
  <c r="X223" i="2"/>
  <c r="Y223" i="2" s="1"/>
  <c r="X93" i="2"/>
  <c r="Y93" i="2" s="1"/>
  <c r="X235" i="2"/>
  <c r="Y235" i="2" s="1"/>
  <c r="X143" i="2"/>
  <c r="Y143" i="2" s="1"/>
  <c r="K358" i="2"/>
  <c r="K357" i="2" s="1"/>
  <c r="U357" i="2"/>
  <c r="T349" i="2" s="1"/>
  <c r="U414" i="2"/>
  <c r="T404" i="2" s="1"/>
  <c r="K415" i="2"/>
  <c r="K414" i="2" s="1"/>
  <c r="M140" i="2"/>
  <c r="W221" i="2"/>
  <c r="N419" i="2"/>
  <c r="O419" i="2" s="1"/>
  <c r="N86" i="2"/>
  <c r="O86" i="2" s="1"/>
  <c r="I82" i="2"/>
  <c r="S185" i="2"/>
  <c r="Q345" i="2"/>
  <c r="P75" i="2" s="1"/>
  <c r="Q75" i="2" s="1"/>
  <c r="Q74" i="2" s="1"/>
  <c r="M57" i="2"/>
  <c r="M201" i="2"/>
  <c r="L77" i="2" s="1"/>
  <c r="M77" i="2" s="1"/>
  <c r="X231" i="2"/>
  <c r="Y231" i="2" s="1"/>
  <c r="Y229" i="2" s="1"/>
  <c r="X222" i="2"/>
  <c r="Y222" i="2" s="1"/>
  <c r="Y221" i="2" s="1"/>
  <c r="X142" i="2"/>
  <c r="Y142" i="2" s="1"/>
  <c r="X92" i="2"/>
  <c r="Y92" i="2" s="1"/>
  <c r="X125" i="2"/>
  <c r="Y125" i="2" s="1"/>
  <c r="X157" i="2"/>
  <c r="Y157" i="2" s="1"/>
  <c r="X97" i="2"/>
  <c r="Y97" i="2" s="1"/>
  <c r="X382" i="2"/>
  <c r="Y382" i="2" s="1"/>
  <c r="X168" i="2"/>
  <c r="Y168" i="2" s="1"/>
  <c r="Y167" i="2" s="1"/>
  <c r="X70" i="2"/>
  <c r="Y70" i="2" s="1"/>
  <c r="Y68" i="2" s="1"/>
  <c r="X226" i="2"/>
  <c r="Y226" i="2" s="1"/>
  <c r="Y225" i="2" s="1"/>
  <c r="X129" i="2"/>
  <c r="Y129" i="2" s="1"/>
  <c r="X120" i="2"/>
  <c r="Y120" i="2" s="1"/>
  <c r="Y119" i="2" s="1"/>
  <c r="X84" i="2"/>
  <c r="Y84" i="2" s="1"/>
  <c r="Y82" i="2" s="1"/>
  <c r="X102" i="2"/>
  <c r="Y102" i="2" s="1"/>
  <c r="Y101" i="2" s="1"/>
  <c r="X386" i="2"/>
  <c r="Y386" i="2" s="1"/>
  <c r="Y385" i="2" s="1"/>
  <c r="X139" i="2" s="1"/>
  <c r="Y139" i="2" s="1"/>
  <c r="X234" i="2"/>
  <c r="Y234" i="2" s="1"/>
  <c r="X238" i="2"/>
  <c r="Y238" i="2" s="1"/>
  <c r="Y237" i="2" s="1"/>
  <c r="X164" i="2"/>
  <c r="Y164" i="2" s="1"/>
  <c r="X72" i="2"/>
  <c r="Y72" i="2" s="1"/>
  <c r="Y71" i="2" s="1"/>
  <c r="X160" i="2"/>
  <c r="Y160" i="2" s="1"/>
  <c r="X133" i="2"/>
  <c r="Y133" i="2" s="1"/>
  <c r="Y132" i="2" s="1"/>
  <c r="X146" i="2"/>
  <c r="Y146" i="2" s="1"/>
  <c r="Y145" i="2" s="1"/>
  <c r="X107" i="2"/>
  <c r="Y107" i="2" s="1"/>
  <c r="Y106" i="2" s="1"/>
  <c r="X112" i="2"/>
  <c r="Y112" i="2" s="1"/>
  <c r="Y111" i="2" s="1"/>
  <c r="O268" i="2"/>
  <c r="Q416" i="2"/>
  <c r="P173" i="2" s="1"/>
  <c r="Q173" i="2" s="1"/>
  <c r="Q172" i="2" s="1"/>
  <c r="I152" i="2"/>
  <c r="R227" i="2"/>
  <c r="S227" i="2" s="1"/>
  <c r="S225" i="2" s="1"/>
  <c r="R134" i="2"/>
  <c r="S134" i="2" s="1"/>
  <c r="S132" i="2" s="1"/>
  <c r="R126" i="2"/>
  <c r="S126" i="2" s="1"/>
  <c r="S124" i="2" s="1"/>
  <c r="R130" i="2"/>
  <c r="S130" i="2" s="1"/>
  <c r="S128" i="2" s="1"/>
  <c r="R223" i="2"/>
  <c r="S223" i="2" s="1"/>
  <c r="S221" i="2" s="1"/>
  <c r="R158" i="2"/>
  <c r="S158" i="2" s="1"/>
  <c r="S156" i="2" s="1"/>
  <c r="R108" i="2"/>
  <c r="S108" i="2" s="1"/>
  <c r="S106" i="2" s="1"/>
  <c r="R147" i="2"/>
  <c r="S147" i="2" s="1"/>
  <c r="S145" i="2" s="1"/>
  <c r="R93" i="2"/>
  <c r="S93" i="2" s="1"/>
  <c r="S91" i="2" s="1"/>
  <c r="R121" i="2"/>
  <c r="S121" i="2" s="1"/>
  <c r="S119" i="2" s="1"/>
  <c r="R73" i="2"/>
  <c r="S73" i="2" s="1"/>
  <c r="S71" i="2" s="1"/>
  <c r="R169" i="2"/>
  <c r="S169" i="2" s="1"/>
  <c r="S167" i="2" s="1"/>
  <c r="R98" i="2"/>
  <c r="S98" i="2" s="1"/>
  <c r="S96" i="2" s="1"/>
  <c r="R387" i="2"/>
  <c r="S387" i="2" s="1"/>
  <c r="S385" i="2" s="1"/>
  <c r="R139" i="2" s="1"/>
  <c r="S139" i="2" s="1"/>
  <c r="R239" i="2"/>
  <c r="S239" i="2" s="1"/>
  <c r="S237" i="2" s="1"/>
  <c r="R232" i="2"/>
  <c r="S232" i="2" s="1"/>
  <c r="S229" i="2" s="1"/>
  <c r="R103" i="2"/>
  <c r="S103" i="2" s="1"/>
  <c r="S101" i="2" s="1"/>
  <c r="R235" i="2"/>
  <c r="S235" i="2" s="1"/>
  <c r="S233" i="2" s="1"/>
  <c r="R383" i="2"/>
  <c r="S383" i="2" s="1"/>
  <c r="S381" i="2" s="1"/>
  <c r="R138" i="2" s="1"/>
  <c r="S138" i="2" s="1"/>
  <c r="R165" i="2"/>
  <c r="S165" i="2" s="1"/>
  <c r="S163" i="2" s="1"/>
  <c r="R161" i="2"/>
  <c r="S161" i="2" s="1"/>
  <c r="S159" i="2" s="1"/>
  <c r="R143" i="2"/>
  <c r="S143" i="2" s="1"/>
  <c r="S140" i="2" s="1"/>
  <c r="R113" i="2"/>
  <c r="S113" i="2" s="1"/>
  <c r="S111" i="2" s="1"/>
  <c r="K245" i="2"/>
  <c r="K244" i="2" s="1"/>
  <c r="U244" i="2"/>
  <c r="T33" i="2" s="1"/>
  <c r="Z44" i="2"/>
  <c r="AA44" i="2" s="1"/>
  <c r="AA43" i="2" s="1"/>
  <c r="Z58" i="2"/>
  <c r="AA58" i="2" s="1"/>
  <c r="AA57" i="2" s="1"/>
  <c r="R211" i="2"/>
  <c r="S211" i="2" s="1"/>
  <c r="S209" i="2" s="1"/>
  <c r="R202" i="2"/>
  <c r="S202" i="2" s="1"/>
  <c r="S201" i="2" s="1"/>
  <c r="R77" i="2" s="1"/>
  <c r="S77" i="2" s="1"/>
  <c r="R346" i="2"/>
  <c r="S346" i="2" s="1"/>
  <c r="S345" i="2" s="1"/>
  <c r="R75" i="2" s="1"/>
  <c r="S75" i="2" s="1"/>
  <c r="R216" i="2"/>
  <c r="S216" i="2" s="1"/>
  <c r="S215" i="2" s="1"/>
  <c r="R214" i="2"/>
  <c r="S214" i="2" s="1"/>
  <c r="S212" i="2" s="1"/>
  <c r="N160" i="2"/>
  <c r="O160" i="2" s="1"/>
  <c r="O159" i="2" s="1"/>
  <c r="N142" i="2"/>
  <c r="O142" i="2" s="1"/>
  <c r="O140" i="2" s="1"/>
  <c r="N112" i="2"/>
  <c r="O112" i="2" s="1"/>
  <c r="O111" i="2" s="1"/>
  <c r="N231" i="2"/>
  <c r="O231" i="2" s="1"/>
  <c r="O229" i="2" s="1"/>
  <c r="N226" i="2"/>
  <c r="O226" i="2" s="1"/>
  <c r="O225" i="2" s="1"/>
  <c r="N133" i="2"/>
  <c r="O133" i="2" s="1"/>
  <c r="O132" i="2" s="1"/>
  <c r="N146" i="2"/>
  <c r="O146" i="2" s="1"/>
  <c r="O145" i="2" s="1"/>
  <c r="N125" i="2"/>
  <c r="O125" i="2" s="1"/>
  <c r="O124" i="2" s="1"/>
  <c r="N238" i="2"/>
  <c r="O238" i="2" s="1"/>
  <c r="O237" i="2" s="1"/>
  <c r="N102" i="2"/>
  <c r="O102" i="2" s="1"/>
  <c r="O101" i="2" s="1"/>
  <c r="N222" i="2"/>
  <c r="O222" i="2" s="1"/>
  <c r="O221" i="2" s="1"/>
  <c r="N157" i="2"/>
  <c r="O157" i="2" s="1"/>
  <c r="O156" i="2" s="1"/>
  <c r="N107" i="2"/>
  <c r="O107" i="2" s="1"/>
  <c r="O106" i="2" s="1"/>
  <c r="N92" i="2"/>
  <c r="O92" i="2" s="1"/>
  <c r="O91" i="2" s="1"/>
  <c r="N120" i="2"/>
  <c r="O120" i="2" s="1"/>
  <c r="O119" i="2" s="1"/>
  <c r="N129" i="2"/>
  <c r="O129" i="2" s="1"/>
  <c r="O128" i="2" s="1"/>
  <c r="N72" i="2"/>
  <c r="O72" i="2" s="1"/>
  <c r="O71" i="2" s="1"/>
  <c r="N97" i="2"/>
  <c r="O97" i="2" s="1"/>
  <c r="O96" i="2" s="1"/>
  <c r="N168" i="2"/>
  <c r="O168" i="2" s="1"/>
  <c r="O167" i="2" s="1"/>
  <c r="N382" i="2"/>
  <c r="O382" i="2" s="1"/>
  <c r="O381" i="2" s="1"/>
  <c r="N138" i="2" s="1"/>
  <c r="O138" i="2" s="1"/>
  <c r="N386" i="2"/>
  <c r="O386" i="2" s="1"/>
  <c r="O385" i="2" s="1"/>
  <c r="N139" i="2" s="1"/>
  <c r="O139" i="2" s="1"/>
  <c r="N164" i="2"/>
  <c r="O164" i="2" s="1"/>
  <c r="O163" i="2" s="1"/>
  <c r="N84" i="2"/>
  <c r="O84" i="2" s="1"/>
  <c r="N234" i="2"/>
  <c r="O234" i="2" s="1"/>
  <c r="O233" i="2" s="1"/>
  <c r="N70" i="2"/>
  <c r="O70" i="2" s="1"/>
  <c r="S74" i="2" l="1"/>
  <c r="O137" i="2"/>
  <c r="AA124" i="2"/>
  <c r="I381" i="2"/>
  <c r="H138" i="2" s="1"/>
  <c r="I138" i="2" s="1"/>
  <c r="I137" i="2" s="1"/>
  <c r="AA74" i="2"/>
  <c r="AA225" i="2"/>
  <c r="AA82" i="2"/>
  <c r="AA381" i="2"/>
  <c r="Z138" i="2" s="1"/>
  <c r="AA138" i="2" s="1"/>
  <c r="AA137" i="2" s="1"/>
  <c r="I237" i="2"/>
  <c r="Y91" i="2"/>
  <c r="AA229" i="2"/>
  <c r="AA237" i="2"/>
  <c r="Y159" i="2"/>
  <c r="Y124" i="2"/>
  <c r="Q137" i="2"/>
  <c r="Y128" i="2"/>
  <c r="Y163" i="2"/>
  <c r="Y140" i="2"/>
  <c r="S137" i="2"/>
  <c r="Y381" i="2"/>
  <c r="X138" i="2" s="1"/>
  <c r="Y138" i="2" s="1"/>
  <c r="Y137" i="2" s="1"/>
  <c r="AA163" i="2"/>
  <c r="AA145" i="2"/>
  <c r="AA167" i="2"/>
  <c r="H87" i="1"/>
  <c r="U33" i="2"/>
  <c r="J33" i="2"/>
  <c r="Y156" i="2"/>
  <c r="U395" i="2"/>
  <c r="J395" i="2"/>
  <c r="U360" i="2"/>
  <c r="J360" i="2"/>
  <c r="U278" i="2"/>
  <c r="J278" i="2"/>
  <c r="J335" i="2"/>
  <c r="U335" i="2"/>
  <c r="N154" i="2"/>
  <c r="O154" i="2" s="1"/>
  <c r="N266" i="2"/>
  <c r="O266" i="2" s="1"/>
  <c r="O265" i="2" s="1"/>
  <c r="N36" i="2" s="1"/>
  <c r="O36" i="2" s="1"/>
  <c r="N116" i="2"/>
  <c r="O116" i="2" s="1"/>
  <c r="O115" i="2" s="1"/>
  <c r="U313" i="2"/>
  <c r="J313" i="2"/>
  <c r="U34" i="2"/>
  <c r="K34" i="2" s="1"/>
  <c r="J34" i="2"/>
  <c r="U287" i="2"/>
  <c r="J287" i="2"/>
  <c r="U371" i="2"/>
  <c r="J371" i="2"/>
  <c r="J269" i="2"/>
  <c r="U269" i="2"/>
  <c r="N186" i="2"/>
  <c r="O186" i="2" s="1"/>
  <c r="O185" i="2" s="1"/>
  <c r="N66" i="2"/>
  <c r="O66" i="2" s="1"/>
  <c r="O65" i="2" s="1"/>
  <c r="N64" i="2"/>
  <c r="O64" i="2" s="1"/>
  <c r="O63" i="2" s="1"/>
  <c r="N203" i="2"/>
  <c r="O203" i="2" s="1"/>
  <c r="O201" i="2" s="1"/>
  <c r="N77" i="2" s="1"/>
  <c r="O77" i="2" s="1"/>
  <c r="N217" i="2"/>
  <c r="O217" i="2" s="1"/>
  <c r="O215" i="2" s="1"/>
  <c r="N191" i="2"/>
  <c r="O191" i="2" s="1"/>
  <c r="O190" i="2" s="1"/>
  <c r="N418" i="2"/>
  <c r="O418" i="2" s="1"/>
  <c r="N347" i="2"/>
  <c r="O347" i="2" s="1"/>
  <c r="O345" i="2" s="1"/>
  <c r="N75" i="2" s="1"/>
  <c r="O75" i="2" s="1"/>
  <c r="N83" i="2"/>
  <c r="O83" i="2" s="1"/>
  <c r="O82" i="2" s="1"/>
  <c r="N87" i="2"/>
  <c r="O87" i="2" s="1"/>
  <c r="O85" i="2" s="1"/>
  <c r="N37" i="2"/>
  <c r="O37" i="2" s="1"/>
  <c r="N69" i="2"/>
  <c r="O69" i="2" s="1"/>
  <c r="O68" i="2" s="1"/>
  <c r="N421" i="2"/>
  <c r="O421" i="2" s="1"/>
  <c r="O420" i="2" s="1"/>
  <c r="N417" i="2" s="1"/>
  <c r="O417" i="2" s="1"/>
  <c r="O416" i="2" s="1"/>
  <c r="N173" i="2" s="1"/>
  <c r="O173" i="2" s="1"/>
  <c r="O172" i="2" s="1"/>
  <c r="N242" i="2"/>
  <c r="O242" i="2" s="1"/>
  <c r="O241" i="2" s="1"/>
  <c r="N153" i="2"/>
  <c r="O153" i="2" s="1"/>
  <c r="N45" i="2"/>
  <c r="O45" i="2" s="1"/>
  <c r="O43" i="2" s="1"/>
  <c r="W137" i="2"/>
  <c r="M137" i="2"/>
  <c r="I74" i="2"/>
  <c r="Y233" i="2"/>
  <c r="J434" i="2"/>
  <c r="U434" i="2"/>
  <c r="J404" i="2"/>
  <c r="U404" i="2"/>
  <c r="U302" i="2"/>
  <c r="J302" i="2"/>
  <c r="U423" i="2"/>
  <c r="J423" i="2"/>
  <c r="J324" i="2"/>
  <c r="U324" i="2"/>
  <c r="Y74" i="2"/>
  <c r="Y96" i="2"/>
  <c r="U349" i="2"/>
  <c r="J349" i="2"/>
  <c r="M74" i="2"/>
  <c r="O74" i="2" l="1"/>
  <c r="U268" i="2"/>
  <c r="K269" i="2"/>
  <c r="K268" i="2" s="1"/>
  <c r="K33" i="2"/>
  <c r="K32" i="2" s="1"/>
  <c r="U32" i="2"/>
  <c r="O152" i="2"/>
  <c r="U312" i="2"/>
  <c r="T59" i="2" s="1"/>
  <c r="K313" i="2"/>
  <c r="K312" i="2" s="1"/>
  <c r="K278" i="2"/>
  <c r="K277" i="2" s="1"/>
  <c r="U277" i="2"/>
  <c r="T38" i="2" s="1"/>
  <c r="K434" i="2"/>
  <c r="K433" i="2" s="1"/>
  <c r="U433" i="2"/>
  <c r="T187" i="2" s="1"/>
  <c r="K371" i="2"/>
  <c r="K370" i="2" s="1"/>
  <c r="U370" i="2"/>
  <c r="O35" i="2"/>
  <c r="K360" i="2"/>
  <c r="K359" i="2" s="1"/>
  <c r="U359" i="2"/>
  <c r="K349" i="2"/>
  <c r="K348" i="2" s="1"/>
  <c r="U348" i="2"/>
  <c r="K302" i="2"/>
  <c r="K301" i="2" s="1"/>
  <c r="U301" i="2"/>
  <c r="K287" i="2"/>
  <c r="K286" i="2" s="1"/>
  <c r="U286" i="2"/>
  <c r="K335" i="2"/>
  <c r="K334" i="2" s="1"/>
  <c r="U334" i="2"/>
  <c r="K395" i="2"/>
  <c r="K394" i="2" s="1"/>
  <c r="U394" i="2"/>
  <c r="T391" i="2" s="1"/>
  <c r="K404" i="2"/>
  <c r="K403" i="2" s="1"/>
  <c r="U403" i="2"/>
  <c r="T392" i="2" s="1"/>
  <c r="K324" i="2"/>
  <c r="K323" i="2" s="1"/>
  <c r="U323" i="2"/>
  <c r="K423" i="2"/>
  <c r="K422" i="2" s="1"/>
  <c r="U422" i="2"/>
  <c r="T177" i="2" s="1"/>
  <c r="U177" i="2" l="1"/>
  <c r="K177" i="2" s="1"/>
  <c r="J177" i="2"/>
  <c r="T383" i="2"/>
  <c r="T169" i="2"/>
  <c r="T121" i="2"/>
  <c r="T387" i="2"/>
  <c r="T235" i="2"/>
  <c r="T165" i="2"/>
  <c r="T227" i="2"/>
  <c r="T239" i="2"/>
  <c r="T130" i="2"/>
  <c r="T103" i="2"/>
  <c r="T73" i="2"/>
  <c r="T113" i="2"/>
  <c r="T161" i="2"/>
  <c r="T134" i="2"/>
  <c r="T108" i="2"/>
  <c r="T98" i="2"/>
  <c r="T232" i="2"/>
  <c r="T223" i="2"/>
  <c r="T143" i="2"/>
  <c r="T93" i="2"/>
  <c r="T158" i="2"/>
  <c r="T126" i="2"/>
  <c r="T147" i="2"/>
  <c r="T151" i="2"/>
  <c r="T176" i="2"/>
  <c r="T81" i="2"/>
  <c r="J59" i="2"/>
  <c r="U59" i="2"/>
  <c r="K59" i="2" s="1"/>
  <c r="T238" i="2"/>
  <c r="T112" i="2"/>
  <c r="T84" i="2"/>
  <c r="T92" i="2"/>
  <c r="T120" i="2"/>
  <c r="T234" i="2"/>
  <c r="T142" i="2"/>
  <c r="T102" i="2"/>
  <c r="T226" i="2"/>
  <c r="T157" i="2"/>
  <c r="T107" i="2"/>
  <c r="T129" i="2"/>
  <c r="T386" i="2"/>
  <c r="T222" i="2"/>
  <c r="T168" i="2"/>
  <c r="T382" i="2"/>
  <c r="T231" i="2"/>
  <c r="T125" i="2"/>
  <c r="T164" i="2"/>
  <c r="T146" i="2"/>
  <c r="T70" i="2"/>
  <c r="T133" i="2"/>
  <c r="T97" i="2"/>
  <c r="T160" i="2"/>
  <c r="T72" i="2"/>
  <c r="T266" i="2"/>
  <c r="T154" i="2"/>
  <c r="T116" i="2"/>
  <c r="T419" i="2"/>
  <c r="T86" i="2"/>
  <c r="U392" i="2"/>
  <c r="K392" i="2" s="1"/>
  <c r="J392" i="2"/>
  <c r="T58" i="2"/>
  <c r="T44" i="2"/>
  <c r="J187" i="2"/>
  <c r="U187" i="2"/>
  <c r="K187" i="2" s="1"/>
  <c r="U391" i="2"/>
  <c r="J391" i="2"/>
  <c r="T202" i="2"/>
  <c r="T216" i="2"/>
  <c r="T346" i="2"/>
  <c r="T214" i="2"/>
  <c r="T211" i="2"/>
  <c r="U38" i="2"/>
  <c r="K38" i="2" s="1"/>
  <c r="J38" i="2"/>
  <c r="T45" i="2"/>
  <c r="T418" i="2"/>
  <c r="T347" i="2"/>
  <c r="T153" i="2"/>
  <c r="T66" i="2"/>
  <c r="T242" i="2"/>
  <c r="T191" i="2"/>
  <c r="T87" i="2"/>
  <c r="T69" i="2"/>
  <c r="T421" i="2"/>
  <c r="T217" i="2"/>
  <c r="T203" i="2"/>
  <c r="T186" i="2"/>
  <c r="T64" i="2"/>
  <c r="T37" i="2"/>
  <c r="T83" i="2"/>
  <c r="J164" i="2" l="1"/>
  <c r="U164" i="2"/>
  <c r="U186" i="2"/>
  <c r="J186" i="2"/>
  <c r="J66" i="2"/>
  <c r="U66" i="2"/>
  <c r="U214" i="2"/>
  <c r="J214" i="2"/>
  <c r="U44" i="2"/>
  <c r="J44" i="2"/>
  <c r="U266" i="2"/>
  <c r="J266" i="2"/>
  <c r="J125" i="2"/>
  <c r="U125" i="2"/>
  <c r="J157" i="2"/>
  <c r="U157" i="2"/>
  <c r="J112" i="2"/>
  <c r="U112" i="2"/>
  <c r="J126" i="2"/>
  <c r="U126" i="2"/>
  <c r="K126" i="2" s="1"/>
  <c r="J134" i="2"/>
  <c r="U134" i="2"/>
  <c r="K134" i="2" s="1"/>
  <c r="U165" i="2"/>
  <c r="K165" i="2" s="1"/>
  <c r="J165" i="2"/>
  <c r="U203" i="2"/>
  <c r="K203" i="2" s="1"/>
  <c r="J203" i="2"/>
  <c r="J346" i="2"/>
  <c r="U346" i="2"/>
  <c r="J72" i="2"/>
  <c r="U72" i="2"/>
  <c r="J231" i="2"/>
  <c r="U231" i="2"/>
  <c r="J226" i="2"/>
  <c r="U226" i="2"/>
  <c r="U238" i="2"/>
  <c r="J238" i="2"/>
  <c r="U158" i="2"/>
  <c r="K158" i="2" s="1"/>
  <c r="J158" i="2"/>
  <c r="U161" i="2"/>
  <c r="K161" i="2" s="1"/>
  <c r="J161" i="2"/>
  <c r="J235" i="2"/>
  <c r="U235" i="2"/>
  <c r="K235" i="2" s="1"/>
  <c r="U211" i="2"/>
  <c r="J211" i="2"/>
  <c r="U153" i="2"/>
  <c r="J153" i="2"/>
  <c r="U58" i="2"/>
  <c r="J58" i="2"/>
  <c r="U217" i="2"/>
  <c r="K217" i="2" s="1"/>
  <c r="J217" i="2"/>
  <c r="J347" i="2"/>
  <c r="U347" i="2"/>
  <c r="K347" i="2" s="1"/>
  <c r="U216" i="2"/>
  <c r="J216" i="2"/>
  <c r="U160" i="2"/>
  <c r="J160" i="2"/>
  <c r="U382" i="2"/>
  <c r="J382" i="2"/>
  <c r="J102" i="2"/>
  <c r="U102" i="2"/>
  <c r="J93" i="2"/>
  <c r="U93" i="2"/>
  <c r="K93" i="2" s="1"/>
  <c r="U113" i="2"/>
  <c r="K113" i="2" s="1"/>
  <c r="J113" i="2"/>
  <c r="J387" i="2"/>
  <c r="U387" i="2"/>
  <c r="K387" i="2" s="1"/>
  <c r="U64" i="2"/>
  <c r="J64" i="2"/>
  <c r="J202" i="2"/>
  <c r="U202" i="2"/>
  <c r="U97" i="2"/>
  <c r="J97" i="2"/>
  <c r="J168" i="2"/>
  <c r="U168" i="2"/>
  <c r="J142" i="2"/>
  <c r="U142" i="2"/>
  <c r="K142" i="2" s="1"/>
  <c r="J143" i="2"/>
  <c r="U143" i="2"/>
  <c r="K143" i="2" s="1"/>
  <c r="U73" i="2"/>
  <c r="K73" i="2" s="1"/>
  <c r="J73" i="2"/>
  <c r="J121" i="2"/>
  <c r="U121" i="2"/>
  <c r="K121" i="2" s="1"/>
  <c r="U242" i="2"/>
  <c r="J242" i="2"/>
  <c r="U421" i="2"/>
  <c r="J421" i="2"/>
  <c r="U69" i="2"/>
  <c r="J69" i="2"/>
  <c r="J45" i="2"/>
  <c r="U45" i="2"/>
  <c r="K45" i="2" s="1"/>
  <c r="U86" i="2"/>
  <c r="J86" i="2"/>
  <c r="J133" i="2"/>
  <c r="U133" i="2"/>
  <c r="J222" i="2"/>
  <c r="U222" i="2"/>
  <c r="U234" i="2"/>
  <c r="J234" i="2"/>
  <c r="U81" i="2"/>
  <c r="J81" i="2"/>
  <c r="U223" i="2"/>
  <c r="K223" i="2" s="1"/>
  <c r="J223" i="2"/>
  <c r="U103" i="2"/>
  <c r="K103" i="2" s="1"/>
  <c r="J103" i="2"/>
  <c r="U169" i="2"/>
  <c r="K169" i="2" s="1"/>
  <c r="J169" i="2"/>
  <c r="U154" i="2"/>
  <c r="K154" i="2" s="1"/>
  <c r="J154" i="2"/>
  <c r="J418" i="2"/>
  <c r="U418" i="2"/>
  <c r="K418" i="2" s="1"/>
  <c r="U83" i="2"/>
  <c r="J83" i="2"/>
  <c r="J87" i="2"/>
  <c r="U87" i="2"/>
  <c r="K87" i="2" s="1"/>
  <c r="K391" i="2"/>
  <c r="K390" i="2" s="1"/>
  <c r="U390" i="2"/>
  <c r="T141" i="2" s="1"/>
  <c r="J419" i="2"/>
  <c r="U419" i="2"/>
  <c r="K419" i="2" s="1"/>
  <c r="U70" i="2"/>
  <c r="K70" i="2" s="1"/>
  <c r="J70" i="2"/>
  <c r="U386" i="2"/>
  <c r="J386" i="2"/>
  <c r="U120" i="2"/>
  <c r="J120" i="2"/>
  <c r="U176" i="2"/>
  <c r="J176" i="2"/>
  <c r="U232" i="2"/>
  <c r="K232" i="2" s="1"/>
  <c r="J232" i="2"/>
  <c r="U130" i="2"/>
  <c r="K130" i="2" s="1"/>
  <c r="J130" i="2"/>
  <c r="U383" i="2"/>
  <c r="K383" i="2" s="1"/>
  <c r="J383" i="2"/>
  <c r="J37" i="2"/>
  <c r="U37" i="2"/>
  <c r="K37" i="2" s="1"/>
  <c r="J191" i="2"/>
  <c r="U191" i="2"/>
  <c r="U116" i="2"/>
  <c r="J116" i="2"/>
  <c r="U146" i="2"/>
  <c r="J146" i="2"/>
  <c r="U129" i="2"/>
  <c r="J129" i="2"/>
  <c r="U92" i="2"/>
  <c r="J92" i="2"/>
  <c r="J151" i="2"/>
  <c r="U151" i="2"/>
  <c r="U98" i="2"/>
  <c r="K98" i="2" s="1"/>
  <c r="J98" i="2"/>
  <c r="J239" i="2"/>
  <c r="U239" i="2"/>
  <c r="K239" i="2" s="1"/>
  <c r="U107" i="2"/>
  <c r="J107" i="2"/>
  <c r="U84" i="2"/>
  <c r="K84" i="2" s="1"/>
  <c r="J84" i="2"/>
  <c r="U147" i="2"/>
  <c r="K147" i="2" s="1"/>
  <c r="J147" i="2"/>
  <c r="J108" i="2"/>
  <c r="U108" i="2"/>
  <c r="K108" i="2" s="1"/>
  <c r="U227" i="2"/>
  <c r="K227" i="2" s="1"/>
  <c r="J227" i="2"/>
  <c r="K191" i="2" l="1"/>
  <c r="K190" i="2" s="1"/>
  <c r="U190" i="2"/>
  <c r="K222" i="2"/>
  <c r="K221" i="2" s="1"/>
  <c r="U221" i="2"/>
  <c r="K231" i="2"/>
  <c r="K229" i="2" s="1"/>
  <c r="U229" i="2"/>
  <c r="K157" i="2"/>
  <c r="K156" i="2" s="1"/>
  <c r="U156" i="2"/>
  <c r="K107" i="2"/>
  <c r="K106" i="2" s="1"/>
  <c r="U106" i="2"/>
  <c r="K92" i="2"/>
  <c r="K91" i="2" s="1"/>
  <c r="U91" i="2"/>
  <c r="K83" i="2"/>
  <c r="K82" i="2" s="1"/>
  <c r="U82" i="2"/>
  <c r="K69" i="2"/>
  <c r="K68" i="2" s="1"/>
  <c r="U68" i="2"/>
  <c r="K97" i="2"/>
  <c r="K96" i="2" s="1"/>
  <c r="U96" i="2"/>
  <c r="K160" i="2"/>
  <c r="K159" i="2" s="1"/>
  <c r="U159" i="2"/>
  <c r="K58" i="2"/>
  <c r="K57" i="2" s="1"/>
  <c r="U57" i="2"/>
  <c r="K214" i="2"/>
  <c r="K212" i="2" s="1"/>
  <c r="U212" i="2"/>
  <c r="K133" i="2"/>
  <c r="K132" i="2" s="1"/>
  <c r="U132" i="2"/>
  <c r="K202" i="2"/>
  <c r="K201" i="2" s="1"/>
  <c r="U201" i="2"/>
  <c r="T77" i="2" s="1"/>
  <c r="K72" i="2"/>
  <c r="K71" i="2" s="1"/>
  <c r="U71" i="2"/>
  <c r="U124" i="2"/>
  <c r="K125" i="2"/>
  <c r="K124" i="2" s="1"/>
  <c r="U65" i="2"/>
  <c r="K66" i="2"/>
  <c r="K65" i="2" s="1"/>
  <c r="U128" i="2"/>
  <c r="K129" i="2"/>
  <c r="K128" i="2" s="1"/>
  <c r="K176" i="2"/>
  <c r="K175" i="2" s="1"/>
  <c r="U175" i="2"/>
  <c r="K421" i="2"/>
  <c r="K420" i="2" s="1"/>
  <c r="U420" i="2"/>
  <c r="T417" i="2" s="1"/>
  <c r="U215" i="2"/>
  <c r="K216" i="2"/>
  <c r="K215" i="2" s="1"/>
  <c r="K153" i="2"/>
  <c r="K152" i="2" s="1"/>
  <c r="U152" i="2"/>
  <c r="J141" i="2"/>
  <c r="U141" i="2"/>
  <c r="K102" i="2"/>
  <c r="K101" i="2" s="1"/>
  <c r="U101" i="2"/>
  <c r="U345" i="2"/>
  <c r="T75" i="2" s="1"/>
  <c r="K346" i="2"/>
  <c r="K345" i="2" s="1"/>
  <c r="K146" i="2"/>
  <c r="K145" i="2" s="1"/>
  <c r="U145" i="2"/>
  <c r="K120" i="2"/>
  <c r="K119" i="2" s="1"/>
  <c r="U119" i="2"/>
  <c r="K81" i="2"/>
  <c r="K80" i="2" s="1"/>
  <c r="U80" i="2"/>
  <c r="K86" i="2"/>
  <c r="K85" i="2" s="1"/>
  <c r="U85" i="2"/>
  <c r="K242" i="2"/>
  <c r="K241" i="2" s="1"/>
  <c r="U241" i="2"/>
  <c r="K64" i="2"/>
  <c r="K63" i="2" s="1"/>
  <c r="U63" i="2"/>
  <c r="K211" i="2"/>
  <c r="K209" i="2" s="1"/>
  <c r="U209" i="2"/>
  <c r="K238" i="2"/>
  <c r="K237" i="2" s="1"/>
  <c r="U237" i="2"/>
  <c r="U265" i="2"/>
  <c r="T36" i="2" s="1"/>
  <c r="K266" i="2"/>
  <c r="K265" i="2" s="1"/>
  <c r="K186" i="2"/>
  <c r="K185" i="2" s="1"/>
  <c r="U185" i="2"/>
  <c r="K151" i="2"/>
  <c r="K149" i="2" s="1"/>
  <c r="U149" i="2"/>
  <c r="K168" i="2"/>
  <c r="K167" i="2" s="1"/>
  <c r="U167" i="2"/>
  <c r="K226" i="2"/>
  <c r="K225" i="2" s="1"/>
  <c r="U225" i="2"/>
  <c r="K112" i="2"/>
  <c r="K111" i="2" s="1"/>
  <c r="U111" i="2"/>
  <c r="K164" i="2"/>
  <c r="K163" i="2" s="1"/>
  <c r="U163" i="2"/>
  <c r="K116" i="2"/>
  <c r="K115" i="2" s="1"/>
  <c r="U115" i="2"/>
  <c r="K386" i="2"/>
  <c r="K385" i="2" s="1"/>
  <c r="U385" i="2"/>
  <c r="T139" i="2" s="1"/>
  <c r="K234" i="2"/>
  <c r="K233" i="2" s="1"/>
  <c r="U233" i="2"/>
  <c r="K382" i="2"/>
  <c r="K381" i="2" s="1"/>
  <c r="U381" i="2"/>
  <c r="T138" i="2" s="1"/>
  <c r="U43" i="2"/>
  <c r="K44" i="2"/>
  <c r="K43" i="2" s="1"/>
  <c r="J417" i="2" l="1"/>
  <c r="U417" i="2"/>
  <c r="U138" i="2"/>
  <c r="J138" i="2"/>
  <c r="K141" i="2"/>
  <c r="K140" i="2" s="1"/>
  <c r="U140" i="2"/>
  <c r="U75" i="2"/>
  <c r="J75" i="2"/>
  <c r="U77" i="2"/>
  <c r="K77" i="2" s="1"/>
  <c r="J77" i="2"/>
  <c r="U36" i="2"/>
  <c r="J36" i="2"/>
  <c r="U139" i="2"/>
  <c r="K139" i="2" s="1"/>
  <c r="J139" i="2"/>
  <c r="K75" i="2" l="1"/>
  <c r="K74" i="2" s="1"/>
  <c r="U74" i="2"/>
  <c r="K36" i="2"/>
  <c r="K35" i="2" s="1"/>
  <c r="U35" i="2"/>
  <c r="K138" i="2"/>
  <c r="K137" i="2" s="1"/>
  <c r="U137" i="2"/>
  <c r="K417" i="2"/>
  <c r="K416" i="2" s="1"/>
  <c r="U416" i="2"/>
  <c r="T173" i="2" s="1"/>
  <c r="U173" i="2" l="1"/>
  <c r="J173" i="2"/>
  <c r="K173" i="2" l="1"/>
  <c r="K172" i="2" s="1"/>
  <c r="U172" i="2"/>
</calcChain>
</file>

<file path=xl/sharedStrings.xml><?xml version="1.0" encoding="utf-8"?>
<sst xmlns="http://schemas.openxmlformats.org/spreadsheetml/2006/main" count="4697" uniqueCount="703">
  <si>
    <t>DADOS</t>
  </si>
  <si>
    <t>Titulo</t>
  </si>
  <si>
    <t>ORÇAMENTO</t>
  </si>
  <si>
    <t>Obra</t>
  </si>
  <si>
    <t>BNU - 2026 - Plataforma Elevatória</t>
  </si>
  <si>
    <t>Cliente</t>
  </si>
  <si>
    <t>Fórum Trabalhista de Blumenau</t>
  </si>
  <si>
    <t>Cidade</t>
  </si>
  <si>
    <t>Blumenau</t>
  </si>
  <si>
    <t>Endereço</t>
  </si>
  <si>
    <t>Av. Presidente Castelo Branco (Beira Rio), nº 1.185 - Centro</t>
  </si>
  <si>
    <t>Descrição</t>
  </si>
  <si>
    <t>Obra BIM</t>
  </si>
  <si>
    <t>UF</t>
  </si>
  <si>
    <t>SC</t>
  </si>
  <si>
    <t>TABELA DE COMPOSIÇÕES UTILIZADAS</t>
  </si>
  <si>
    <t>Código</t>
  </si>
  <si>
    <t>Referência</t>
  </si>
  <si>
    <t>Tipo</t>
  </si>
  <si>
    <t>Unid.</t>
  </si>
  <si>
    <t>Multiplicador</t>
  </si>
  <si>
    <t>Preço Material</t>
  </si>
  <si>
    <t>Preço Execução
(MAO + EQP + TRA + TER...)</t>
  </si>
  <si>
    <t>Preço Mão de obra</t>
  </si>
  <si>
    <t>Preço Equipamento</t>
  </si>
  <si>
    <t>Preço Transporte</t>
  </si>
  <si>
    <t>Preço Terceirizado</t>
  </si>
  <si>
    <t>Preço Comissionamento</t>
  </si>
  <si>
    <t>Preço Verba</t>
  </si>
  <si>
    <t>Outros preços</t>
  </si>
  <si>
    <t>Preço</t>
  </si>
  <si>
    <t>Ref.
Tabela</t>
  </si>
  <si>
    <t>Ref.
Código</t>
  </si>
  <si>
    <t>Justificativa</t>
  </si>
  <si>
    <t>Unitário</t>
  </si>
  <si>
    <t>Total</t>
  </si>
  <si>
    <t>0477</t>
  </si>
  <si>
    <t>PRÓPRIA</t>
  </si>
  <si>
    <t/>
  </si>
  <si>
    <t>Original</t>
  </si>
  <si>
    <t xml:space="preserve">ENGENHEIRO CIVIL DE OBRA PLENO COM ENCARGOS COMPLEMENTARES - 10 horas semanais - </t>
  </si>
  <si>
    <t>mês</t>
  </si>
  <si>
    <t>SINAPI</t>
  </si>
  <si>
    <t>Adaptado de SINAPI 90778 - utilizou-se o multiplicador 0,24705 para se adaptar a Composição SINAPI mensalista para uma mensalista porém com 10hs semanais de trabalho: 10 horas semanais X 4,3482 (semanas por mês) dá 43,482 horas no mês. Se dividirmos 176 (quantidade de horas trabalhadas por mês consideradas na composição de referência do SINAPI) por 43,482 temos 0,24705.</t>
  </si>
  <si>
    <t>90778</t>
  </si>
  <si>
    <t>43498</t>
  </si>
  <si>
    <t>INSUMO</t>
  </si>
  <si>
    <t>EPI - FAMILIA ENGENHEIRO CIVIL - MENSALISTA (ENCARGOS COMPLEMENTARES - COLETADO CAIXA)</t>
  </si>
  <si>
    <t>43474</t>
  </si>
  <si>
    <t>FERRAMENTAS - FAMILIA ENGENHEIRO CIVIL - MENSALISTA (ENCARGOS COMPLEMENTARES - COLETADO CAIXA)</t>
  </si>
  <si>
    <t>40864</t>
  </si>
  <si>
    <t>SEGURO - MENSALISTA (COLETADO CAIXA - ENCARGOS COMPLEMENTARES)</t>
  </si>
  <si>
    <t>40863</t>
  </si>
  <si>
    <t>EXAMES - MENSALISTA (COLETADO CAIXA - ENCARGOS COMPLEMENTARES)</t>
  </si>
  <si>
    <t>40862</t>
  </si>
  <si>
    <t>ALIMENTACAO - MENSALISTA (COLETADO CAIXA - ENCARGOS COMPLEMENTARES)</t>
  </si>
  <si>
    <t>40813</t>
  </si>
  <si>
    <t>ENGENHEIRO CIVIL DE OBRA PLENO (MENSALISTA)</t>
  </si>
  <si>
    <t>93572</t>
  </si>
  <si>
    <t>ENCARREGADO GERAL DE OBRAS COM ENCARGOS COMPLEMENTARES</t>
  </si>
  <si>
    <t>43499</t>
  </si>
  <si>
    <t>EPI - FAMILIA ENCARREGADO GERAL - MENSALISTA (ENCARGOS COMPLEMENTARES - COLETADO CAIXA)</t>
  </si>
  <si>
    <t>43475</t>
  </si>
  <si>
    <t>FERRAMENTAS - FAMILIA ENCARREGADO GERAL - MENSALISTA (ENCARGOS COMPLEMENTARES - COLETADO CAIXA)</t>
  </si>
  <si>
    <t>40861</t>
  </si>
  <si>
    <t>TRANSPORTE - MENSALISTA (COLETADO CAIXA - ENCARGOS COMPLEMENTARES)</t>
  </si>
  <si>
    <t>40818</t>
  </si>
  <si>
    <t>ENCARREGADO GERAL DE OBRAS (MENSALISTA)</t>
  </si>
  <si>
    <t>0460</t>
  </si>
  <si>
    <t>IMPRESSÕES DIVERSAS - MEMORIAL DESCRITIVO/CRONOGRAMA/ORÇAMENTO/PROJETOS</t>
  </si>
  <si>
    <t>CJ</t>
  </si>
  <si>
    <t>23</t>
  </si>
  <si>
    <t>IMPRESSÃO EM FOLHA A4</t>
  </si>
  <si>
    <t>un</t>
  </si>
  <si>
    <t>471651</t>
  </si>
  <si>
    <t>IMPRESSÃO EM FOLHA A1</t>
  </si>
  <si>
    <t>0476</t>
  </si>
  <si>
    <t>DOCUMENTAÇÃO E PROJETO AS BUILT</t>
  </si>
  <si>
    <t>COMPOSICAO</t>
  </si>
  <si>
    <t>ENGENHEIRO CIVIL DE OBRA PLENO COM ENCARGOS COMPLEMENTARES</t>
  </si>
  <si>
    <t>h</t>
  </si>
  <si>
    <t>90775</t>
  </si>
  <si>
    <t>DESENHISTA PROJETISTA COM ENCARGOS COMPLEMENTARES</t>
  </si>
  <si>
    <t>103689</t>
  </si>
  <si>
    <t>FORNECIMENTO E INSTALAÇÃO DE PLACA DE OBRA COM CHAPA GALVANIZADA E ESTRUTURA DE MADEIRA. AF_03/2022_PS</t>
  </si>
  <si>
    <t>m²</t>
  </si>
  <si>
    <t>102234</t>
  </si>
  <si>
    <t>PINTURA IMUNIZANTE PARA MADEIRA, 2 DEMÃOS. AF_01/2021</t>
  </si>
  <si>
    <t>88316</t>
  </si>
  <si>
    <t>SERVENTE COM ENCARGOS COMPLEMENTARES</t>
  </si>
  <si>
    <t>88262</t>
  </si>
  <si>
    <t>CARPINTEIRO DE FORMAS COM ENCARGOS COMPLEMENTARES</t>
  </si>
  <si>
    <t>5069</t>
  </si>
  <si>
    <t>PREGO DE ACO POLIDO COM CABECA 17 X 27 (2 1/2 X 11)</t>
  </si>
  <si>
    <t>kg</t>
  </si>
  <si>
    <t>5065</t>
  </si>
  <si>
    <t>PREGO DE ACO POLIDO COM CABECA 10 X 10 (7/8 X 17)</t>
  </si>
  <si>
    <t>4813</t>
  </si>
  <si>
    <t>PLACA DE OBRA (PARA CONSTRUCAO CIVIL) EM CHAPA GALVANIZADA *N. 22*, ADESIVADA, DE *2,4 X 1,2* M (SEM POSTES PARA FIXACAO)</t>
  </si>
  <si>
    <t>4509</t>
  </si>
  <si>
    <t>SARRAFO *2,5 X 10* CM EM PINUS, MISTA OU EQUIVALENTE DA REGIAO - BRUTA</t>
  </si>
  <si>
    <t>m</t>
  </si>
  <si>
    <t>0461</t>
  </si>
  <si>
    <t>MATERIAIS E MÃO DE OBRA PARA SINALIZAÇÃO E PROTEÇÃO CONTRA ACIDENTES DENTRO DO CANTEIRO DE OBRAS, CONFORME EXIGÊNCIAS DA NR18</t>
  </si>
  <si>
    <t>Composição montada com itens do SINAPI (à exceção da Fita Plástica Zebrada que foi cotada).</t>
  </si>
  <si>
    <t>88261</t>
  </si>
  <si>
    <t>CARPINTEIRO DE ESQUADRIAS COM ENCARGOS COMPLEMENTARES</t>
  </si>
  <si>
    <t>34498</t>
  </si>
  <si>
    <t>CONE DE SINALIZACAO EM PVC FLEXIVEL, H = 70 / 76 CM (NBR 15071)</t>
  </si>
  <si>
    <t>4512</t>
  </si>
  <si>
    <t>SARRAFO *2,5 X 5* CM EM PINUS, MISTA OU EQUIVALENTE DA REGIAO - BRUTA</t>
  </si>
  <si>
    <t>4491</t>
  </si>
  <si>
    <t>PONTALETE *7,5 X 7,5* CM EM PINUS, MISTA OU EQUIVALENTE DA REGIAO - BRUTA</t>
  </si>
  <si>
    <t>471653</t>
  </si>
  <si>
    <t>FITA PLÁSTICA ZEBRADA 7 CM X 200 M</t>
  </si>
  <si>
    <t>37525</t>
  </si>
  <si>
    <t>TELA PLASTICA TECIDA LISTRADA BRANCA E LARANJA, TIPO GUARDA CORPO, EM POLIETILENO MONOFILADO, ROLO 1,20 X 50 M (L X C)</t>
  </si>
  <si>
    <t>345</t>
  </si>
  <si>
    <t>ARAME GALVANIZADO 18 BWG, D = 1,24MM (0,009 KG/M)</t>
  </si>
  <si>
    <t>5061</t>
  </si>
  <si>
    <t>PREGO DE ACO POLIDO COM CABECA 18 X 27 (2 1/2 X 10)</t>
  </si>
  <si>
    <t>0071</t>
  </si>
  <si>
    <t>PROTEÇÃO DE PISOS, PAREDES E MOBILIÁRIO COM LONA PLÁSTICA</t>
  </si>
  <si>
    <t>3777</t>
  </si>
  <si>
    <t>LONA PLASTICA PESADA PRETA, E = 150 MICRA</t>
  </si>
  <si>
    <t>6111</t>
  </si>
  <si>
    <t>SERVENTE DE OBRAS (HORISTA)</t>
  </si>
  <si>
    <t>0391</t>
  </si>
  <si>
    <t>DIVISORIA NAVAL (PAINEL CEGO)35MM C/ PERFIS EM ACO COLOCADA</t>
  </si>
  <si>
    <t>88239</t>
  </si>
  <si>
    <t>AJUDANTE DE CARPINTEIRO COM ENCARGOS COMPLEMENTARES</t>
  </si>
  <si>
    <t>SBC.6464</t>
  </si>
  <si>
    <t>DIVISORIA NAVAL (PAINEL CEGO) 35mm C/ PERFIS EM ACO COLOCADA</t>
  </si>
  <si>
    <t>M2</t>
  </si>
  <si>
    <t>0393</t>
  </si>
  <si>
    <t>KIT PORTA EUCATEX 820X2110X35MM COR BRANCO. FORNECIMENTO E INSTALAÇÃO</t>
  </si>
  <si>
    <t>66</t>
  </si>
  <si>
    <t>KIT PORTA EUCATEX 820X2110X35MM COR BRANCO, FORNECIMENTO E INSTALAÇÃO.</t>
  </si>
  <si>
    <t>Foi utilizado como referência o preço extraído do contrato de manutenção predial do TRT 12 com a empresa LC Serviços de Alvenaria Ltda. por meio do CONTRATO 7729/2023, conforme item 09 do doc 155 do PROAD 7729/2023. Foi acrescido o valor de R$25,00 ao preço de referência devido a que foi retirada a fechadura básica que faz parte do KIT PORTA originalmente e acrescentada uma de melhor qualidade. Foi usada como referência para a FECHADURA de melhor padrão (Fechadura Roseta Quadrada Inox Escovado 813/35 Interna Stam) -&gt; https://www.mercadolivre.com.br/fechadura-roseta-quadrada-inox-escovado-81335-interna-stam/p/MLB22594012?pdp_filters=item_id%3AMLB3632569716&amp;from=gshop&amp;matt_tool=69040175&amp;matt_internal_campaign_id=&amp;matt_word=&amp;matt_source=google&amp;matt_campaign_id=22090354310&amp;matt_ad_group_id=173090585676&amp;matt_match_type=&amp;matt_network=g&amp;matt_device=c&amp;matt_creative=727882731594&amp;matt_keyword=&amp;matt_ad_position=&amp;matt_ad_type=pla&amp;matt_merchant_id=735128188&amp;matt_product_id=MLB22594012-product&amp;matt_product_partition_id=2393412754252&amp;matt_target_id=pla-2393412754252&amp;cq_src=google_ads&amp;cq_cmp=22090354310&amp;cq_net=g&amp;cq_plt=gp&amp;cq_med=pla&amp;gad_source=4&amp;gbraid=0AAAAAD93qcA4Kozi2By_VT-a0b5n085J_&amp;gclid=Cj0KCQjww-HABhCGARIsALLO6XxP43DM6-OJ8C1fnS-WOIo2hJOLutFvlIjV5e_CYPAZ6_4JY8K1W2QaApdnEALw_wcB    |||| R$ 57,71;   Foi usado como referência para a FECHADURA original da composição -&gt; https://www.mercadolivre.com.br/fechadura-porta-de-madeira-alianca-270041-interna-quarto-cor-cromado/p/MLB22383993?matt_tool=18956390&amp;utm_source=google_shopping&amp;utm_medium=organic&amp;pdp_filters=item_id:MLB3916198843&amp;from=gshop   |||| R$ 32,93; Diferença entre os itens de aproximadamente R$ 25,00, que é o valor que foi acrescido no KIT PORTA para adaptar essa composição à realidade projetada.</t>
  </si>
  <si>
    <t>0363</t>
  </si>
  <si>
    <t>TRANSPORTE DE ENTULHOS - Reforma Plataforma Elevatória Blumenau</t>
  </si>
  <si>
    <t>m³</t>
  </si>
  <si>
    <t>CÁLCULO DO TEMPO QUE UM SERVENTE LEVA PARA TRANSPORTAR 1m³ DE ENTULHO COM CARRINHO DE MÃO ENTRE O LOCAL DA INSTALAÇÃO ATÉ A GARAGEM DOS FUNDOS -&gt; Distância média percorrida:  35m por carrinho;  25 carrinhos por m³; 70m (ida e volta) * 25 carrinhos = 1750m por m³; 1,2m/s (Velocidade média caminhada lenta); 1750/1,2 = 1460 segundos/m³ (somente o trajeto); 2 min para encher cada carrinho, total 50min ou 3000s para carregamento dos materiais no carrinho;   TOTAL GERAL: 3000 + 1460 + = 4460s ou 74,33min ou 1,24h.</t>
  </si>
  <si>
    <t>0401</t>
  </si>
  <si>
    <t>LIMPEZA FINAL DE OBRA</t>
  </si>
  <si>
    <t>3</t>
  </si>
  <si>
    <t>ACIDO CLORIDRICO / ACIDO MURIATICO, DILUICAO 10% A 12% PARA USO EM LIMPEZA</t>
  </si>
  <si>
    <t>l</t>
  </si>
  <si>
    <t>104792</t>
  </si>
  <si>
    <t>REMOÇÃO DE CABOS ELÉTRICOS, COM SEÇÃO DE ATÉ 2,5 MM², DE FORMA MANUAL, SEM REAPROVEITAMENTO. AF_09/2023</t>
  </si>
  <si>
    <t>88264</t>
  </si>
  <si>
    <t>ELETRICISTA COM ENCARGOS COMPLEMENTARES</t>
  </si>
  <si>
    <t>0397</t>
  </si>
  <si>
    <t>REMOÇÃO DE ELETRODUTOS OU PERFILADOS, SEM REAPROVEITAMENTO</t>
  </si>
  <si>
    <t>88247</t>
  </si>
  <si>
    <t>AUXILIAR DE ELETRICISTA COM ENCARGOS COMPLEMENTARES</t>
  </si>
  <si>
    <t>0464</t>
  </si>
  <si>
    <t>REMOÇÃO (TODAS AS FOLHAS), SUBSITUIÇÃO DE PERFIS DE ALUMÍNIO PARA COR PRETA E REINSTALAÇÃO DE 2 FOLHAS DE VIDRO TEMPERADO EXISTENTES, COMPREENDENDO ALINHAMENTO, REAPRUMO, REAPERTO E SUBSTITUIÇÃO DE ELEMENTOS DE FIXAÇÃO, GARANTINDO ESTABILIDADE, SEGURANÇA E ADEQUADO ACABAMENTO</t>
  </si>
  <si>
    <t>102192</t>
  </si>
  <si>
    <t>REMOÇÃO DE VIDRO TEMPERADO FIXADO EM PERFIL U. AF_11/2025</t>
  </si>
  <si>
    <t>471655</t>
  </si>
  <si>
    <t>TUBO RETANGULAR DE ALUMÍNIO BRANCO - SEÇÃO 100 X 60 X 4 MM</t>
  </si>
  <si>
    <t>102181</t>
  </si>
  <si>
    <t>INSTALAÇÃO DE VIDRO TEMPERADO, E = 10 MM, ENCAIXADO EM PERFIL U. AF_11/2025</t>
  </si>
  <si>
    <t>471656</t>
  </si>
  <si>
    <t>CHUMBADOR PONTALETE PARA FIXAÇÃO DE PERFIL DE ALUMINÍO</t>
  </si>
  <si>
    <t>471657</t>
  </si>
  <si>
    <t xml:space="preserve">PERFIL EM ALUMINIO, FORMATO U, ABAS IGUAIS, NA COR PRETA, PARA INSTALAÇÃO VIDRO TEMPERADO DE 10MM
</t>
  </si>
  <si>
    <t>0462</t>
  </si>
  <si>
    <t>REMOÇÃO DE GUARDA-CORPO METÁLICO EXISTENTE, INCLUINDO DESMONTAGEM, DESFIXAÇÃO, TRANSPORTE INTERNO E DESTINAÇÃO FINAL ADEQUADA DOS MATERIAIS, SEM REAPROVEITAMENTO.</t>
  </si>
  <si>
    <t>88315</t>
  </si>
  <si>
    <t>SERRALHEIRO COM ENCARGOS COMPLEMENTARES</t>
  </si>
  <si>
    <t>97665</t>
  </si>
  <si>
    <t>REMOÇÃO DE LUMINÁRIAS, DE FORMA MANUAL, SEM REAPROVEITAMENTO. AF_09/2023</t>
  </si>
  <si>
    <t>0003</t>
  </si>
  <si>
    <t>REMOÇÃO DE DIVISÓRIAS NAVAIS, DE FORMA MANUAL, SEM REAPROVEITAMENTO</t>
  </si>
  <si>
    <t>88278</t>
  </si>
  <si>
    <t>MONTADOR DE ESTRUTURAS METÁLICAS COM ENCARGOS COMPLEMENTARES</t>
  </si>
  <si>
    <t>0479</t>
  </si>
  <si>
    <t>PLATAFORMA ELEVATÓRIA - 4M DE ALTURA - 250KG DE CARGA - FORNECIMENTO E INSTALAÇÃO</t>
  </si>
  <si>
    <t>471668</t>
  </si>
  <si>
    <t>PLATAFORMA ELEVATÓRIA - 4M DE ALTURA - 250KG DE CARGA - EQUIPAMENTO</t>
  </si>
  <si>
    <t>471652</t>
  </si>
  <si>
    <t>PLATAFORMA ELEVATÓRIA - 4M DE ALTURA - 250KG DE CARGA - MÃO DE OBRA DE INSTALAÇÃO</t>
  </si>
  <si>
    <t>93657</t>
  </si>
  <si>
    <t>DISJUNTOR MONOPOLAR TIPO DIN, CORRENTE NOMINAL DE 32A - FORNECIMENTO E INSTALAÇÃO. AF_07/2025</t>
  </si>
  <si>
    <t>34653</t>
  </si>
  <si>
    <t>DISJUNTOR TERMOMAGNETICO PARA TRILHO DIN (IEC), MONOPOLAR, 6 - 32 A</t>
  </si>
  <si>
    <t>1573</t>
  </si>
  <si>
    <t>TERMINAL A COMPRESSAO EM COBRE ESTANHADO PARA CABO 6 MM2, 1 FURO E 1 COMPRESSAO, PARA PARAFUSO DE FIXACAO M6</t>
  </si>
  <si>
    <t>93675</t>
  </si>
  <si>
    <t>DISJUNTOR BIPOLAR TIPO DR, CORRENTE NOMINAL DE 40A - FORNECIMENTO E INSTALAÇÃO. AF_07/2025</t>
  </si>
  <si>
    <t>39446</t>
  </si>
  <si>
    <t>DISPOSITIVO DR, 2 POLOS, SENSIBILIDADE DE 30 MA, CORRENTE DE 40 A, TIPO AC</t>
  </si>
  <si>
    <t>1574</t>
  </si>
  <si>
    <t>TERMINAL A COMPRESSAO EM COBRE ESTANHADO PARA CABO 10 MM2, 1 FURO E 1 COMPRESSAO, PARA PARAFUSO DE FIXACAO M6</t>
  </si>
  <si>
    <t>91929</t>
  </si>
  <si>
    <t>CABO DE COBRE FLEXÍVEL ISOLADO, 4 MM², ANTI-CHAMA 0,6/1,0 KV, PARA CIRCUITOS TERMINAIS - FORNECIMENTO E INSTALAÇÃO. AF_03/2023</t>
  </si>
  <si>
    <t>21127</t>
  </si>
  <si>
    <t>FITA ISOLANTE ADESIVA ANTICHAMA, USO ATE 750 V, EM ROLO DE 19 MM X 5 M</t>
  </si>
  <si>
    <t>1021</t>
  </si>
  <si>
    <t>CABO DE COBRE, FLEXIVEL, CLASSE 4 OU 5, ISOLACAO EM PVC/A, ANTICHAMA BWF-B, COBERTURA PVC-ST1, ANTICHAMA BWF-B, 1 CONDUTOR, 0,6/1 KV, SECAO NOMINAL 4 MM2</t>
  </si>
  <si>
    <t>91924</t>
  </si>
  <si>
    <t>CABO DE COBRE FLEXÍVEL ISOLADO, 1,5 MM², ANTI-CHAMA 450/750 V, PARA CIRCUITOS TERMINAIS - FORNECIMENTO E INSTALAÇÃO. AF_03/2023</t>
  </si>
  <si>
    <t>1013</t>
  </si>
  <si>
    <t>CABO DE COBRE, FLEXIVEL, CLASSE 4 OU 5, ISOLACAO EM PVC/A, ANTICHAMA BWF-B, 1 CONDUTOR, 450/750 V, SECAO NOMINAL 1,5 MM2</t>
  </si>
  <si>
    <t>0405</t>
  </si>
  <si>
    <t>PERFILADO PERFURADO 38x38MM - CHAPA 22</t>
  </si>
  <si>
    <t>39028</t>
  </si>
  <si>
    <t>PERFILADO PERFURADO SIMPLES 38 X 38 MM, CHAPA 22</t>
  </si>
  <si>
    <t>100758</t>
  </si>
  <si>
    <t>PINTURA COM TINTA ALQUÍDICA DE ACABAMENTO (ESMALTE SINTÉTICO ACETINADO) APLICADA A ROLO OU PINCEL SOBRE SUPERFÍCIES METÁLICAS (EXCETO PERFIL) EXECUTADO EM OBRA (02 DEMÃOS). AF_01/2020</t>
  </si>
  <si>
    <t>88310</t>
  </si>
  <si>
    <t>PINTOR COM ENCARGOS COMPLEMENTARES</t>
  </si>
  <si>
    <t>7311</t>
  </si>
  <si>
    <t>TINTA ESMALTE SINTETICO PREMIUM ACETINADO</t>
  </si>
  <si>
    <t>5318</t>
  </si>
  <si>
    <t>DILUENTE AGUARRAS</t>
  </si>
  <si>
    <t>91867</t>
  </si>
  <si>
    <t>ELETRODUTO RÍGIDO ROSCÁVEL, PVC, DN 25 MM (3/4"), PARA CIRCUITOS TERMINAIS, INSTALADO EM LAJE - FORNECIMENTO E INSTALAÇÃO. AF_03/2023</t>
  </si>
  <si>
    <t>43132</t>
  </si>
  <si>
    <t>ARAME RECOZIDO 16 BWG, D = 1,65 MM (0,016 KG/M) OU 18 BWG, D = 1,25 MM (0,01 KG/M)</t>
  </si>
  <si>
    <t>2674</t>
  </si>
  <si>
    <t>ELETRODUTO DE PVC RIGIDO ROSCAVEL DE 3/4", SEM LUVA</t>
  </si>
  <si>
    <t>91871</t>
  </si>
  <si>
    <t>ELETRODUTO RÍGIDO ROSCÁVEL, PVC, DN 25 MM (3/4"), PARA CIRCUITOS TERMINAIS, INSTALADO EM PAREDE - FORNECIMENTO E INSTALAÇÃO. AF_03/2023</t>
  </si>
  <si>
    <t>91902</t>
  </si>
  <si>
    <t>CURVA 90 GRAUS PARA ELETRODUTO, PVC, ROSCÁVEL, DN 25 MM (3/4"), PARA CIRCUITOS TERMINAIS, INSTALADA EM LAJE - FORNECIMENTO E INSTALAÇÃO. AF_03/2023</t>
  </si>
  <si>
    <t>1879</t>
  </si>
  <si>
    <t>CURVA 90 GRAUS, LONGA, DE PVC RIGIDO ROSCAVEL, DE 3/4", PARA ELETRODUTO</t>
  </si>
  <si>
    <t>104396</t>
  </si>
  <si>
    <t>CONDULETE DE PVC, TIPO E, PARA ELETRODUTO DE PVC SOLDÁVEL DN 25 MM (3/4''), APARENTE - FORNECIMENTO E INSTALAÇÃO. AF_01/2026</t>
  </si>
  <si>
    <t>39334</t>
  </si>
  <si>
    <t>CONDULETE EM PVC, TIPO "E", SEM TAMPA, DE 3/4"</t>
  </si>
  <si>
    <t>11950</t>
  </si>
  <si>
    <t>BUCHA DE NYLON SEM ABA S6, COM PARAFUSO DE 4,20 X 40 MM EM ACO ZINCADO COM ROSCA SOBERBA, CABECA CHATA E FENDA PHILLIPS</t>
  </si>
  <si>
    <t>91953</t>
  </si>
  <si>
    <t>INTERRUPTOR SIMPLES (1 MÓDULO), 10A/250V, INCLUINDO SUPORTE E PLACA - FORNECIMENTO E INSTALAÇÃO. AF_03/2023</t>
  </si>
  <si>
    <t>91952</t>
  </si>
  <si>
    <t>INTERRUPTOR SIMPLES (1 MÓDULO), 10A/250V, SEM SUPORTE E SEM PLACA - FORNECIMENTO E INSTALAÇÃO. AF_03/2023</t>
  </si>
  <si>
    <t>91946</t>
  </si>
  <si>
    <t>SUPORTE PARAFUSADO COM PLACA DE ENCAIXE 4" X 2" MÉDIO (1,30 M DO PISO) PARA PONTO ELÉTRICO - FORNECIMENTO E INSTALAÇÃO. AF_03/2023</t>
  </si>
  <si>
    <t>91835</t>
  </si>
  <si>
    <t>ELETRODUTO FLEXÍVEL CORRUGADO REFORÇADO, PVC, DN 25 MM (3/4"), PARA CIRCUITOS TERMINAIS, INSTALADO EM FORRO - FORNECIMENTO E INSTALAÇÃO. AF_03/2023</t>
  </si>
  <si>
    <t>91170</t>
  </si>
  <si>
    <t>FIXAÇÃO DE TUBOS HORIZONTAIS DE PVC ÁGUA, PVC ESGOTO, PVC ÁGUA PLUVIAL, CPVC, PPR, COBRE OU AÇO, DIÂMETROS MENORES OU IGUAIS A 40 MM, COM ABRAÇADEIRA METÁLICA RÍGIDA TIPO U PERFIL 1 1/4", FIXADA EM PERFILADO EM LAJE. AF_09/2023_PS</t>
  </si>
  <si>
    <t>39244</t>
  </si>
  <si>
    <t>ELETRODUTO PVC FLEXIVEL CORRUGADO, REFORCADO, COR LARANJA, DE 25 MM, PARA LAJES E PISOS</t>
  </si>
  <si>
    <t>98295</t>
  </si>
  <si>
    <t>CABO ELETRÔNICO CATEGORIA 5E, INSTALADO EM EDIFICAÇÃO INSTITUCIONAL - FORNECIMENTO E INSTALAÇÃO. AF_08/2025</t>
  </si>
  <si>
    <t>39598</t>
  </si>
  <si>
    <t>CABO DE REDE, PAR TRANCADO U/UTP, 4 PARES, CATEGORIA 5E (CAT 5E), ISOLAMENTO PVC (LSZH)</t>
  </si>
  <si>
    <t>0463</t>
  </si>
  <si>
    <t>PERFIL DE ALUMÍNIO COLORIDO PARA ACABAMENTO - 50,8MM X 3,18MM - FORNECIMENTO E INSTALAÇÃO</t>
  </si>
  <si>
    <t>471654</t>
  </si>
  <si>
    <t>PERFIL DE ALUMÍNIO COLORIDO - 50,8MM X 3,18MM</t>
  </si>
  <si>
    <t>88489</t>
  </si>
  <si>
    <t>PINTURA LÁTEX ACRÍLICA PREMIUM, APLICAÇÃO MANUAL EM PAREDES, DUAS DEMÃOS. AF_04/2023</t>
  </si>
  <si>
    <t>7356</t>
  </si>
  <si>
    <t>TINTA LATEX ACRILICA PREMIUM, COR BRANCO FOSCO</t>
  </si>
  <si>
    <t>0466</t>
  </si>
  <si>
    <t>INSTALAÇÃO DE LUMINÁRIA RETANGULAR LED DE SOBREPOR COM REFLETORES E ALETAS -  120CM, 4000K, 2 LÂMPADAS TUBULARES 18/20W</t>
  </si>
  <si>
    <t>0474</t>
  </si>
  <si>
    <t>REFLETOR LED PRO 30W, IP66, BIVOLT, 3.000K, 2.760lm, VIDA ÚTIL DE 30.000hs, ÂNGULO DE ABERTURA 110º – PRETO - MARCA BLUMENAU - FORNECIMENTO E INSTALAÇÃO.</t>
  </si>
  <si>
    <t>471664</t>
  </si>
  <si>
    <t>REFLETOR LED PRO 30W, IP66, BIVOLT, 3.000K, 2.760lm, VIDA ÚTIL DE 30.000hs, ÂNGULO DE ABERTURA 110º – PRETO - MARCA BLUMENAU</t>
  </si>
  <si>
    <t>0475</t>
  </si>
  <si>
    <t>REFLETOR LED PRO 50W, IP66, BIVOLT, 3.000K, 4.600lm, VIDA ÚTIL DE 30.000hs, ÂNGULO DE ABERTURA 110º – PRETO - MARCA BLUMENAU - FORNECIMENTO E INSTALAÇÃO.</t>
  </si>
  <si>
    <t>471665</t>
  </si>
  <si>
    <t>REFLETOR LED PRO 50W, IP66, BIVOLT, 3.000K, 4.600lm, VIDA ÚTIL DE 30.000hs, ÂNGULO DE ABERTURA 110º – PRETO - MARCA BLUMENAU</t>
  </si>
  <si>
    <t>91926</t>
  </si>
  <si>
    <t>CABO DE COBRE FLEXÍVEL ISOLADO, 2,5 MM², ANTI-CHAMA 450/750 V, PARA CIRCUITOS TERMINAIS - FORNECIMENTO E INSTALAÇÃO. AF_03/2023</t>
  </si>
  <si>
    <t>1014</t>
  </si>
  <si>
    <t>CABO DE COBRE, FLEXIVEL, CLASSE 4 OU 5, ISOLACAO EM PVC/A, ANTICHAMA BWF-B, 1 CONDUTOR, 450/750 V, SECAO NOMINAL 2,5 MM2</t>
  </si>
  <si>
    <t>0438</t>
  </si>
  <si>
    <t>LOCACAO E MONTAGEM DE ANDAIME METALICO TUBULAR DE ENCAIXE, TIPO DE TORRE, COM LARGURA DE 1 ATE 1,5 M E ALTURA DE *1,00* M (INCLUSO SAPATAS FIXAS OU RODIZIOS)</t>
  </si>
  <si>
    <t>mXmês</t>
  </si>
  <si>
    <t>97064</t>
  </si>
  <si>
    <t>MONTAGEM E DESMONTAGEM DE ANDAIME TUBULAR TIPO "TORRE" (EXCLUSIVE ANDAIME E LIMPEZA). AF_03/2024</t>
  </si>
  <si>
    <t>10527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</si>
  <si>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</si>
  <si>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99842</t>
  </si>
  <si>
    <t>GUARDA-CORPO DE AÇO GALVANIZADO DE 1,10M, MONTANTES TUBULARES DE 1.1/4" ESPAÇADOS 1,20M, TRAVESSA SUPERIOR DE 1.1/2", GRADIL FORMADO POR TUBOS HORIZONTAIS DE 1" E VERTICAIS DE 3/4", FIXADO COM ADESIVO ESTRUTURAL EPOXI. AF_10/2025_PS</t>
  </si>
  <si>
    <t>88251</t>
  </si>
  <si>
    <t>AUXILIAR DE SERRALHEIRO COM ENCARGOS COMPLEMENTARES</t>
  </si>
  <si>
    <t>21012</t>
  </si>
  <si>
    <t>TUBO ACO GALVANIZADO COM COSTURA, CLASSE LEVE, DN 40 MM (1 1/2"), E = 3,00 MM, *3,48* KG/M (NBR 5580)</t>
  </si>
  <si>
    <t>21011</t>
  </si>
  <si>
    <t>TUBO ACO GALVANIZADO COM COSTURA, CLASSE LEVE, DN 32 MM (1 1/4"), E = 2,65 MM, *2,71* KG/M (NBR 5580)</t>
  </si>
  <si>
    <t>21010</t>
  </si>
  <si>
    <t>TUBO ACO GALVANIZADO COM COSTURA, CLASSE LEVE, DN 25 MM (1"), E = 2,65 MM, *2,11* KG/M (NBR 5580)</t>
  </si>
  <si>
    <t>21009</t>
  </si>
  <si>
    <t>TUBO ACO GALVANIZADO COM COSTURA, CLASSE LEVE, DN 20 MM (3/4"), E = 2,25 MM, *1,3* KG/M (NBR 5580)</t>
  </si>
  <si>
    <t>11964</t>
  </si>
  <si>
    <t>PARAFUSO DE ACO ZINCADO, TIPO CHUMBADOR PARABOLT, DIAMETRO 3/8", COMPRIMENTO 75 MM</t>
  </si>
  <si>
    <t>11002</t>
  </si>
  <si>
    <t>ELETRODO REVESTIDO AWS - E6013, DIAMETRO IGUAL A 2,50 MM</t>
  </si>
  <si>
    <t>156</t>
  </si>
  <si>
    <t>ADESIVO ESTRUTURAL A BASE DE RESINA EPOXI, BICOMPONENTE, FLUIDO</t>
  </si>
  <si>
    <t>101094</t>
  </si>
  <si>
    <t>PISO PODOTÁTIL DE ALERTA OU DIRECIONAL, DE BORRACHA, ASSENTADO SOBRE ARGAMASSA. AF_02/2026</t>
  </si>
  <si>
    <t>88309</t>
  </si>
  <si>
    <t>PEDREIRO COM ENCARGOS COMPLEMENTARES</t>
  </si>
  <si>
    <t>38186</t>
  </si>
  <si>
    <t>PISO TATIL DE ALERTA OU DIRECIONAL, DE BORRACHA, COLORIDO, 25 X 25 CM, E = 12 MM, PARA ARGAMASSA</t>
  </si>
  <si>
    <t>37595</t>
  </si>
  <si>
    <t>ARGAMASSA COLANTE TIPO AC III</t>
  </si>
  <si>
    <t>0480</t>
  </si>
  <si>
    <t>INSTALAÇÃO DE MAPA TÁTIL</t>
  </si>
  <si>
    <t>4346.</t>
  </si>
  <si>
    <t>PARAFUSO DE FERRO POLIDO, SEXTAVADO, COM ROSCA PARCIAL, DIAMETRO 5/8", COMPRIMENTO 6", COM PORCA E ARRUELA DE PRESSAO MEDIA</t>
  </si>
  <si>
    <t>4374</t>
  </si>
  <si>
    <t>BUCHA DE NYLON SEM ABA S10</t>
  </si>
  <si>
    <t>0481</t>
  </si>
  <si>
    <t>PORTA GIRATÓRIA COM DETECTOR DE METAIS MODELO EPAGMS35, COM SISTEMA DE DETECÇÃO NO EIXO CENTRAL E NA PORTA - FORNECIMENTO E INSTALAÇÃO</t>
  </si>
  <si>
    <t>Proposta da empresa EQUIPAPRO em:     F:\5 PROJOBRA\2 VARAS TRABALHISTAS\BNU_BLUMENAU\BEIRA RIO\2026 - PLATAFORMA ELEVATÓRIA, PORTA GIRATÓRIA, ILUMINAÇÃO FACHADA\Propostas\Porta Giratória\EquipaPro</t>
  </si>
  <si>
    <t>471669</t>
  </si>
  <si>
    <t>PORTA GIRATÓRIA COM DETECTOR DE METAIS MODELO EPAGMS35, COM SISTEMA DE DETECÇÃO NO EIXO CENTRAL E NA PORTA - MÃO DE OBRA DE INSTALAÇÃO</t>
  </si>
  <si>
    <t>471666</t>
  </si>
  <si>
    <t>PORTA GIRATÓRIA COM DETECTOR DE METAIS MODELO EPAGMS35, COM SISTEMA DE DETECÇÃO NO EIXO CENTRAL E NA PORTA - EQUIPAMENTO</t>
  </si>
  <si>
    <t>0467</t>
  </si>
  <si>
    <t xml:space="preserve">CABO MULTIPOLAR DE COBRE, FLEXIVEL, CLASSE 4 OU 5, ISOLACAO EM HEPR, COBERTURA EM PVC-ST2, ANTICHAMA BWF-B, 0,6/1 KV, 3 CONDUTORES DE 2,5 MM2 - FORNECIMENTO E INSTALAÇÃO
</t>
  </si>
  <si>
    <t>SEINFRA-CE</t>
  </si>
  <si>
    <t>Utiliza composição SEINFRA-CE C4558 com substituição do cabo pelo insumo SINAPI 39258</t>
  </si>
  <si>
    <t>I0042</t>
  </si>
  <si>
    <t>AJUDANTE DE ELETRICISTA</t>
  </si>
  <si>
    <t>I2312</t>
  </si>
  <si>
    <t>ELETRICISTA</t>
  </si>
  <si>
    <t>39258</t>
  </si>
  <si>
    <t>CABO MULTIPOLAR DE COBRE, FLEXIVEL, CLASSE 4 OU 5, ISOLACAO EM HEPR, COBERTURA EM PVC-ST2, ANTICHAMA BWF-B, 0,6/1 KV, 3 CONDUTORES DE 2,5 MM2</t>
  </si>
  <si>
    <t>88325</t>
  </si>
  <si>
    <t>VIDRACEIRO COM ENCARGOS COMPLEMENTARES</t>
  </si>
  <si>
    <t>39961</t>
  </si>
  <si>
    <t>SILICONE ACETICO USO GERAL INCOLOR 280 G</t>
  </si>
  <si>
    <t>39432</t>
  </si>
  <si>
    <t>FITA DE PAPEL REFORCADA COM LAMINA DE METAL PARA REFORCO DE CANTOS DE CHAPA DE GESSO PARA DRYWALL</t>
  </si>
  <si>
    <t>34360</t>
  </si>
  <si>
    <t>PERFIL DE ALUMINIO ANODIZADO</t>
  </si>
  <si>
    <t>10507</t>
  </si>
  <si>
    <t>VIDRO TEMPERADO INCOLOR E = 10 MM, SEM COLOCACAO</t>
  </si>
  <si>
    <t>0478</t>
  </si>
  <si>
    <t>PELÍCULA JATEADA EM ADESIVO VINÍLICO, FAIXA DE 10CM, PARA VIDRO TEMPERADO - FORNECIMENTO E INSTALAÇÃO</t>
  </si>
  <si>
    <t>471667</t>
  </si>
  <si>
    <t>PELÍCULA JATEADA EM ADESIVO VINILÍCO, FAIXA DE 10CM, PARA VIDRO TEMPERADO.</t>
  </si>
  <si>
    <t>0468</t>
  </si>
  <si>
    <t>CAIXA PARA PASSAGEM DE OBJETOS EM ACRÍLICO OU POLICARBONATO - FORNECIMENTO E INSTALAÇÃO</t>
  </si>
  <si>
    <t>471658</t>
  </si>
  <si>
    <t>CAIXA PARA PASSAGEM DE OBJETOS EM ACRÍLICO OU POLICARBONATO</t>
  </si>
  <si>
    <t>0473</t>
  </si>
  <si>
    <t>PORTA PIVOTANTE DE VIDRO TEMPERADO, 90X220 CM, ESPESSURA 10 MM, INCLUSIVE ACESSÓRIOS. AF_11/2025</t>
  </si>
  <si>
    <t>5031</t>
  </si>
  <si>
    <t>VIDRO TEMPERADO INCOLOR PARA PORTA DE ABRIR, E = 10 MM (SEM FERRAGENS E SEM COLOCACAO)</t>
  </si>
  <si>
    <t>11560</t>
  </si>
  <si>
    <t>MOLA HIDRAULICA AEREA, PARA PORTAS DE ATE 950 MM E PESO DE ATE 65 KG, COM CORPO EM ALUMINIO E BRACO EM ACO, SEM BRACO DE PARADA</t>
  </si>
  <si>
    <t>471663</t>
  </si>
  <si>
    <t>KIT DE FERRAGENS PARA PORTA PIVOTANTE DE VIDRO TEMPERADO 10MM, COM PUXADOR TUBULAR, TODO OS ELEMENTOS NA COR PRETA.</t>
  </si>
  <si>
    <t>0471</t>
  </si>
  <si>
    <t>CONTROLADOR DE ACESSO POR RECONHECIMENTO FACIAL - INTELBRAS - MODELO SS 5531 MF EX - FORNECIMENTO E INSTALAÇÃO.</t>
  </si>
  <si>
    <t>471659</t>
  </si>
  <si>
    <t>CONTROLADOR DE ACESSO POR RECONHECIMENTO FACIAL - INTELBRAS - MODELO SS 5531 MF EX</t>
  </si>
  <si>
    <t>0470</t>
  </si>
  <si>
    <t>FECHADURA DO TIPO ELETROÍMÃ - MODELO FE 20150 INTELBRAS - FORNECIMENTO E INSTALAÇÃO.</t>
  </si>
  <si>
    <t>471660</t>
  </si>
  <si>
    <t>FECHADURA DO TIPO ELETROÍMÃ - MODELO FE 20150 INTELBRAS</t>
  </si>
  <si>
    <t>0469</t>
  </si>
  <si>
    <t>ACIONADOR DE SAÍDA TIPO BOTÃO DE ABERTURA, EM INOX, DE SOPREPOR COM CAIXA - MODELO BT 3000 IN INTELBRAS - FORNECIMENTO E INSTALAÇÃO.</t>
  </si>
  <si>
    <t>471661</t>
  </si>
  <si>
    <t>ACIONADOR DE SAÍDA TIPO BOTÃO DE ABERTURA, EM INOX, DE SOPREPOR COM CAIXA - MODELO BT 3000 IN INTELBRAS</t>
  </si>
  <si>
    <t>0472</t>
  </si>
  <si>
    <t>FONTE DE ALIMENTAÇÃO ININTERRUPTA INTELBRAS FA 1220 S - COM BATERIA 7A - FORNECIMENTO E INSTALAÇÃO.</t>
  </si>
  <si>
    <t>471662</t>
  </si>
  <si>
    <t>FONTE DE ALIMENTAÇÃO ININTERRUPTA INTELBRAS FA 1220 S - COM BATERIA 7A</t>
  </si>
  <si>
    <t>91914</t>
  </si>
  <si>
    <t>CURVA 90 GRAUS PARA ELETRODUTO, PVC, ROSCÁVEL, DN 25 MM (3/4"), PARA CIRCUITOS TERMINAIS, INSTALADA EM PAREDE - FORNECIMENTO E INSTALAÇÃO. AF_03/2023</t>
  </si>
  <si>
    <t>0482</t>
  </si>
  <si>
    <t>MOLA AÉREA HIDRAULICA PARA PORTAS - INTELBRAS MH 102 A</t>
  </si>
  <si>
    <t>471670</t>
  </si>
  <si>
    <t>MOLA AÉREA HIDRÁULICA PARA PORTAS - INTELBRAS MH 102 A</t>
  </si>
  <si>
    <t>95403</t>
  </si>
  <si>
    <t>CURSO DE CAPACITAÇÃO PARA ENGENHEIRO CIVIL DE OBRA PLENO (ENCARGOS COMPLEMENTARES) - HORISTA</t>
  </si>
  <si>
    <t>43486</t>
  </si>
  <si>
    <t>EPI - FAMILIA ENGENHEIRO CIVIL - HORISTA (ENCARGOS COMPLEMENTARES - COLETADO CAIXA)</t>
  </si>
  <si>
    <t>43462</t>
  </si>
  <si>
    <t>FERRAMENTAS - FAMILIA ENGENHEIRO CIVIL - HORISTA (ENCARGOS COMPLEMENTARES - COLETADO CAIXA)</t>
  </si>
  <si>
    <t>37373</t>
  </si>
  <si>
    <t>SEGURO - HORISTA (COLETADO CAIXA - ENCARGOS COMPLEMENTARES)</t>
  </si>
  <si>
    <t>37372</t>
  </si>
  <si>
    <t>EXAMES - HORISTA (COLETADO CAIXA - ENCARGOS COMPLEMENTARES)</t>
  </si>
  <si>
    <t>37370</t>
  </si>
  <si>
    <t>ALIMENTACAO - HORISTA (COLETADO CAIXA - ENCARGOS COMPLEMENTARES)</t>
  </si>
  <si>
    <t>2707</t>
  </si>
  <si>
    <t>ENGENHEIRO CIVIL DE OBRA PLENO (HORISTA)</t>
  </si>
  <si>
    <t>95400</t>
  </si>
  <si>
    <t>CURSO DE CAPACITAÇÃO PARA DESENHISTA PROJETISTA (ENCARGOS COMPLEMENTARES) - HORISTA</t>
  </si>
  <si>
    <t>43493</t>
  </si>
  <si>
    <t>EPI - FAMILIA TOPOGRAFO - HORISTA (ENCARGOS COMPLEMENTARES - COLETADO CAIXA)</t>
  </si>
  <si>
    <t>43469</t>
  </si>
  <si>
    <t>FERRAMENTAS - FAMILIA TOPOGRAFO - HORISTA (ENCARGOS COMPLEMENTARES - COLETADO CAIXA)</t>
  </si>
  <si>
    <t>37371</t>
  </si>
  <si>
    <t>TRANSPORTE - HORISTA (COLETADO CAIXA - ENCARGOS COMPLEMENTARES)</t>
  </si>
  <si>
    <t>2358</t>
  </si>
  <si>
    <t>DESENHISTA PROJETISTA (HORISTA)</t>
  </si>
  <si>
    <t>7340</t>
  </si>
  <si>
    <t>IMUNIZANTE PARA MADEIRA, INCOLOR</t>
  </si>
  <si>
    <t>95378</t>
  </si>
  <si>
    <t>CURSO DE CAPACITAÇÃO PARA SERVENTE (ENCARGOS COMPLEMENTARES) - HORISTA</t>
  </si>
  <si>
    <t>43491</t>
  </si>
  <si>
    <t>EPI - FAMILIA SERVENTE - HORISTA (ENCARGOS COMPLEMENTARES - COLETADO CAIXA)</t>
  </si>
  <si>
    <t>43467</t>
  </si>
  <si>
    <t>FERRAMENTAS - FAMILIA SERVENTE - HORISTA (ENCARGOS COMPLEMENTARES - COLETADO CAIXA)</t>
  </si>
  <si>
    <t>95330</t>
  </si>
  <si>
    <t>CURSO DE CAPACITAÇÃO PARA CARPINTEIRO DE FÔRMAS (ENCARGOS COMPLEMENTARES) - HORISTA</t>
  </si>
  <si>
    <t>43483</t>
  </si>
  <si>
    <t>EPI - FAMILIA CARPINTEIRO DE FORMAS - HORISTA (ENCARGOS COMPLEMENTARES - COLETADO CAIXA)</t>
  </si>
  <si>
    <t>43459</t>
  </si>
  <si>
    <t>FERRAMENTAS - FAMILIA CARPINTEIRO DE FORMAS - HORISTA (ENCARGOS COMPLEMENTARES - COLETADO CAIXA)</t>
  </si>
  <si>
    <t>1213</t>
  </si>
  <si>
    <t>CARPINTEIRO DE FORMAS PARA CONCRETO (HORISTA)</t>
  </si>
  <si>
    <t>95372</t>
  </si>
  <si>
    <t>CURSO DE CAPACITAÇÃO PARA PINTOR (ENCARGOS COMPLEMENTARES) - HORISTA</t>
  </si>
  <si>
    <t>43490</t>
  </si>
  <si>
    <t>EPI - FAMILIA PINTOR - HORISTA (ENCARGOS COMPLEMENTARES - COLETADO CAIXA)</t>
  </si>
  <si>
    <t>43466</t>
  </si>
  <si>
    <t>FERRAMENTAS - FAMILIA PINTOR - HORISTA (ENCARGOS COMPLEMENTARES - COLETADO CAIXA)</t>
  </si>
  <si>
    <t>4783</t>
  </si>
  <si>
    <t>PINTOR (HORISTA)</t>
  </si>
  <si>
    <t>95329</t>
  </si>
  <si>
    <t>CURSO DE CAPACITAÇÃO PARA CARPINTEIRO DE ESQUADRIA (ENCARGOS COMPLEMENTARES) - HORISTA</t>
  </si>
  <si>
    <t>1214</t>
  </si>
  <si>
    <t>CARPINTEIRO DE ESQUADRIAS (HORISTA)</t>
  </si>
  <si>
    <t>95309</t>
  </si>
  <si>
    <t>CURSO DE CAPACITAÇÃO PARA AJUDANTE DE CARPINTEIRO (ENCARGOS COMPLEMENTARES) - HORISTA</t>
  </si>
  <si>
    <t>6117</t>
  </si>
  <si>
    <t>CARPINTEIRO AUXILIAR (HORISTA)</t>
  </si>
  <si>
    <t>95332</t>
  </si>
  <si>
    <t>CURSO DE CAPACITAÇÃO PARA ELETRICISTA (ENCARGOS COMPLEMENTARES) - HORISTA</t>
  </si>
  <si>
    <t>43484</t>
  </si>
  <si>
    <t>EPI - FAMILIA ELETRICISTA - HORISTA (ENCARGOS COMPLEMENTARES - COLETADO CAIXA)</t>
  </si>
  <si>
    <t>43460</t>
  </si>
  <si>
    <t>FERRAMENTAS - FAMILIA ELETRICISTA - HORISTA (ENCARGOS COMPLEMENTARES - COLETADO CAIXA)</t>
  </si>
  <si>
    <t>2436</t>
  </si>
  <si>
    <t>ELETRICISTA (HORISTA)</t>
  </si>
  <si>
    <t>95316</t>
  </si>
  <si>
    <t>CURSO DE CAPACITAÇÃO PARA AUXILIAR DE ELETRICISTA (ENCARGOS COMPLEMENTARES) - HORISTA</t>
  </si>
  <si>
    <t>247</t>
  </si>
  <si>
    <t>AJUDANTE DE ELETRICISTA (HORISTA)</t>
  </si>
  <si>
    <t>95387</t>
  </si>
  <si>
    <t>CURSO DE CAPACITAÇÃO PARA VIDRACEIRO (ENCARGOS COMPLEMENTARES) - HORISTA</t>
  </si>
  <si>
    <t>43489</t>
  </si>
  <si>
    <t>EPI - FAMILIA PEDREIRO - HORISTA (ENCARGOS COMPLEMENTARES - COLETADO CAIXA)</t>
  </si>
  <si>
    <t>43465</t>
  </si>
  <si>
    <t>FERRAMENTAS - FAMILIA PEDREIRO - HORISTA (ENCARGOS COMPLEMENTARES - COLETADO CAIXA)</t>
  </si>
  <si>
    <t>10489</t>
  </si>
  <si>
    <t>VIDRACEIRO (HORISTA)</t>
  </si>
  <si>
    <t>95377</t>
  </si>
  <si>
    <t>CURSO DE CAPACITAÇÃO PARA SERRALHEIRO (ENCARGOS COMPLEMENTARES) - HORISTA</t>
  </si>
  <si>
    <t>6110</t>
  </si>
  <si>
    <t>SERRALHEIRO (HORISTA)</t>
  </si>
  <si>
    <t>95344</t>
  </si>
  <si>
    <t>CURSO DE CAPACITAÇÃO PARA MONTADOR DE ESTRUTURA METÁLICA (ENCARGOS COMPLEMENTARES) - HORISTA</t>
  </si>
  <si>
    <t>44497</t>
  </si>
  <si>
    <t>MONTADOR DE ESTRUTURAS METALICAS HORISTA</t>
  </si>
  <si>
    <t>43488</t>
  </si>
  <si>
    <t>EPI - FAMILIA OPERADOR ESCAVADEIRA - HORISTA (ENCARGOS COMPLEMENTARES - COLETADO CAIXA)</t>
  </si>
  <si>
    <t>43464</t>
  </si>
  <si>
    <t>FERRAMENTAS - FAMILIA OPERADOR ESCAVADEIRA - HORISTA (ENCARGOS COMPLEMENTARES - COLETADO CAIXA)</t>
  </si>
  <si>
    <t>38112</t>
  </si>
  <si>
    <t>INTERRUPTOR SIMPLES 10A, 250V (APENAS MODULO)</t>
  </si>
  <si>
    <t>38099</t>
  </si>
  <si>
    <t>SUPORTE DE FIXACAO PARA ESPELHO / PLACA 4" X 2", PARA 3 MODULOS, PARA INSTALACAO DE TOMADAS E INTERRUPTORES (SOMENTE SUPORTE)</t>
  </si>
  <si>
    <t>38094</t>
  </si>
  <si>
    <t>ESPELHO / PLACA DE 3 POSTOS 4" X 2", PARA INSTALACAO DE TOMADAS E INTERRUPTORES</t>
  </si>
  <si>
    <t>88267</t>
  </si>
  <si>
    <t>ENCANADOR OU BOMBEIRO HIDRÁULICO COM ENCARGOS COMPLEMENTARES</t>
  </si>
  <si>
    <t>88248</t>
  </si>
  <si>
    <t>AUXILIAR DE ENCANADOR OU BOMBEIRO HIDRÁULICO COM ENCARGOS COMPLEMENTARES</t>
  </si>
  <si>
    <t>39140</t>
  </si>
  <si>
    <t>ABRACADEIRA EM ACO PARA AMARRACAO DE ELETRODUTOS, TIPO U SIMPLES, COM 1 1/4"</t>
  </si>
  <si>
    <t>95335</t>
  </si>
  <si>
    <t>CURSO DE CAPACITAÇÃO PARA ENCANADOR OU BOMBEIRO HIDRÁULICO (ENCARGOS COMPLEMENTARES) - HORISTA</t>
  </si>
  <si>
    <t>43485</t>
  </si>
  <si>
    <t>EPI - FAMILIA ENCANADOR - HORISTA (ENCARGOS COMPLEMENTARES - COLETADO CAIXA)</t>
  </si>
  <si>
    <t>43461</t>
  </si>
  <si>
    <t>FERRAMENTAS - FAMILIA ENCANADOR - HORISTA (ENCARGOS COMPLEMENTARES - COLETADO CAIXA)</t>
  </si>
  <si>
    <t>2696</t>
  </si>
  <si>
    <t>ENCANADOR OU BOMBEIRO HIDRAULICO (HORISTA)</t>
  </si>
  <si>
    <t>95317</t>
  </si>
  <si>
    <t>CURSO DE CAPACITAÇÃO PARA AUXILIAR DE ENCANADOR OU BOMBEIRO HIDRÁULICO (ENCARGOS COMPLEMENTARES) - HORISTA</t>
  </si>
  <si>
    <t>246</t>
  </si>
  <si>
    <t>AUXILIAR DE ENCANADOR OU BOMBEIRO HIDRAULICO (HORISTA)</t>
  </si>
  <si>
    <t>100251</t>
  </si>
  <si>
    <t>TRANSPORTE HORIZONTAL MANUAL, DE TUBO DE AÇO CARBONO LEVE OU MÉDIO, PRETO OU GALVANIZADO, COM DIÂMETRO MAIOR QUE 32 MM E MENOR OU IGUAL A 65 MM (UNIDADE: MXKM). AF_07/2019</t>
  </si>
  <si>
    <t>mmXKm</t>
  </si>
  <si>
    <t>95320</t>
  </si>
  <si>
    <t>CURSO DE CAPACITAÇÃO PARA AUXILIAR DE SERRALHEIRO (ENCARGOS COMPLEMENTARES) - HORISTA</t>
  </si>
  <si>
    <t>252</t>
  </si>
  <si>
    <t>AJUDANTE DE SERRALHEIRO (HORISTA)</t>
  </si>
  <si>
    <t>95371</t>
  </si>
  <si>
    <t>CURSO DE CAPACITAÇÃO PARA PEDREIRO (ENCARGOS COMPLEMENTARES) - HORISTA</t>
  </si>
  <si>
    <t>4750</t>
  </si>
  <si>
    <t>PEDREIRO (HORISTA)</t>
  </si>
  <si>
    <t>Tabela de insumos utilizados no projeto</t>
  </si>
  <si>
    <t>INSUMOS UTILIZADOS</t>
  </si>
  <si>
    <t>Tabela</t>
  </si>
  <si>
    <t>Origem custo</t>
  </si>
  <si>
    <t>4</t>
  </si>
  <si>
    <t>Verba</t>
  </si>
  <si>
    <t>ART PARA OBRAS OU SERVIÇOS ACIMA DE 15.000,00</t>
  </si>
  <si>
    <t>CREA</t>
  </si>
  <si>
    <t>471574</t>
  </si>
  <si>
    <t>Terceirizados</t>
  </si>
  <si>
    <t>COLETA DE ENTULHO EM CAÇAMBA METÁLICA - 5m³</t>
  </si>
  <si>
    <t>COTAÇÃO</t>
  </si>
  <si>
    <t>471587</t>
  </si>
  <si>
    <t>Material</t>
  </si>
  <si>
    <t>PERFILADO PERFURADO 38x38mm - ACESSÓRIOS - SAÍDA HORIZONTAL PARA ELETRODUTO</t>
  </si>
  <si>
    <t>1)preço - 2,18 - https://www.marmota.com.br/saida-horizontal-de-eletrocalha-para-eletroduto-1-perfilex-p49504?utm_source=google&amp;utm_medium=cpc&amp;utm_campaign=lojavirtual&amp;srsltid=AfmBOop8ByjEUd-JzKzFDXTOKqTgsGYwFNV5qOtbH3Ikmhjkx1XCqVdoQ2c ||| 2)preço - 2,89 - https://www.leroymerlin.com.br/saida-final-para-eletroduto-3-4-perfil-lider_90430844?store_code=39&amp;gStoreCode=39 ||| 3)preço - 3,90 - https://www.cassol.com.br/saida-final-para-eletroduto-1--perfil-lider/p?idsku=1979275&amp;srsltid=AfmBOorcbCRUJAtEypOJzUmB3m8vDEHpr7sQb8bTFNisy357Peez-s3JPjM</t>
  </si>
  <si>
    <t>38104</t>
  </si>
  <si>
    <t>TOMADA RJ45, 8 FIOS, CAT 5E (APENAS MODULO)</t>
  </si>
  <si>
    <t>471603</t>
  </si>
  <si>
    <t>PERFILADO PERFURADO 38x38mm - ACESSÓRIOS - CURVA HORIZONTAL 90°</t>
  </si>
  <si>
    <t>SBC</t>
  </si>
  <si>
    <t>1)preço - 17,84 - https://produto.mercadolivre.com.br/MLB-5064692492-curva-horizontal-90-para-perfilado-38x38-_JM?matt_tool=18956390&amp;utm_source=google_shopping&amp;utm_medium=organic ||| 2)preço - 12,44 - https://loja.fritzdistribuidora.com.br/produto/curva-horiz-90-perfilado-perf-38x38-pz-jea/?srsltid=AfmBOorISY-2pFMgHbdBr8mNuIYYdk_6C8bV_ea1G2Owu6U_ITY8nsVlxQY ||| 3)preço - 15,54 - https://www.atacadodolojista.com.br/curva-horizontal-para-canaleta-38x38-mm-pzg-calhas-kennedy</t>
  </si>
  <si>
    <t>2510</t>
  </si>
  <si>
    <t>RELE FOTOELETRICO INTERNO E EXTERNO BIVOLT 1000 W, DE CONECTOR, SEM BASE</t>
  </si>
  <si>
    <t>COTAÇÃO EM:     https://docs.google.com/document/d/1rzV5mxR-pApCJpLZvzqQC1Fc9bPBYWa8Q4xf43ouqb4/edit?usp=sharing</t>
  </si>
  <si>
    <t>Outro</t>
  </si>
  <si>
    <t>Mao_obra</t>
  </si>
  <si>
    <t xml:space="preserve">Cotações em:   https://docs.google.com/document/d/1rzV5mxR-pApCJpLZvzqQC1Fc9bPBYWa8Q4xf43ouqb4/edit?usp=sharing  </t>
  </si>
  <si>
    <t>Cotações em:   https://docs.google.com/document/d/1rzV5mxR-pApCJpLZvzqQC1Fc9bPBYWa8Q4xf43ouqb4/edit?usp=sharing      ||| Foi calculado o custo por m³ de tubos com outras seções encontrados na internet, para posteriormente fazer a média entre os 3 preços obtidos e assim calcular o preço do tubo com a seção necessária (100 X 60 X 4MM)     ||||     Custo por m³ utilizado para cálculo R$ 147.099,29.</t>
  </si>
  <si>
    <t>Proposta da empresa BOXTOP em 13/05/2026, salva em:    F:\5 PROJOBRA\2 VARAS TRABALHISTAS\BNU_BLUMENAU\BEIRA RIO\2026 - PLATAFORMA ELEVATÓRIA, PORTA GIRATÓRIA, ILUMINAÇÃO FACHADA\Propostas\Plataforma Elevatória\2026</t>
  </si>
  <si>
    <t>Equipamento</t>
  </si>
  <si>
    <t>Cotação recebida por email e salva na pasta:   F:\5 PROJOBRA\2 VARAS TRABALHISTAS\BNU_BLUMENAU\BEIRA RIO\2026 - PLATAFORMA ELEVATÓRIA, PORTA GIRATÓRIA, ILUMINAÇÃO FACHADA\Propostas\Porta Giratória\EquipaPro</t>
  </si>
  <si>
    <t>COTAÇÃO EM:    https://docs.google.com/document/d/1rzV5mxR-pApCJpLZvzqQC1Fc9bPBYWa8Q4xf43ouqb4/edit?usp=sharing</t>
  </si>
  <si>
    <t>PLANILHA ORÇAMENTÁRIA</t>
  </si>
  <si>
    <t>REVISÃO:</t>
  </si>
  <si>
    <t>DATA E FONTE DE PREÇOS:</t>
  </si>
  <si>
    <t>SC-2026-MARÇO-NÃO DESONERADO-SINAPI</t>
  </si>
  <si>
    <t>ENDEREÇO:</t>
  </si>
  <si>
    <t>CIDADE:</t>
  </si>
  <si>
    <t>DATA DA REVISÃO:</t>
  </si>
  <si>
    <t>B.D.I. APLICADO:</t>
  </si>
  <si>
    <t>OBRA:</t>
  </si>
  <si>
    <t>UF:</t>
  </si>
  <si>
    <t>B.D.I. DIFERENCIADO:</t>
  </si>
  <si>
    <t>Item</t>
  </si>
  <si>
    <t>Quantidade</t>
  </si>
  <si>
    <t>Custo Material</t>
  </si>
  <si>
    <t>Custo Mão de obra</t>
  </si>
  <si>
    <t>CUSTO UNITÁRIO
SEM B.D.I</t>
  </si>
  <si>
    <t>PREÇO UNITÁRIO
COM B.D.I</t>
  </si>
  <si>
    <t>PREÇO TOTAL
COM B.D.I</t>
  </si>
  <si>
    <t>%</t>
  </si>
  <si>
    <t>1.</t>
  </si>
  <si>
    <t>ADMINISTRAÇÃO LOCAL DA OBRA</t>
  </si>
  <si>
    <t>1.1</t>
  </si>
  <si>
    <t>1.2</t>
  </si>
  <si>
    <t>1.3</t>
  </si>
  <si>
    <t>1.4</t>
  </si>
  <si>
    <t>1.5</t>
  </si>
  <si>
    <t>2.</t>
  </si>
  <si>
    <t>SERVIÇOS GERAIS</t>
  </si>
  <si>
    <t>2.1</t>
  </si>
  <si>
    <t>2.2</t>
  </si>
  <si>
    <t>2.3</t>
  </si>
  <si>
    <t>2.4</t>
  </si>
  <si>
    <t>2.5</t>
  </si>
  <si>
    <t>2.6</t>
  </si>
  <si>
    <t>2.7</t>
  </si>
  <si>
    <t>2.8</t>
  </si>
  <si>
    <t>3.</t>
  </si>
  <si>
    <t>REMOÇÕES</t>
  </si>
  <si>
    <t>3.1</t>
  </si>
  <si>
    <t>3.2</t>
  </si>
  <si>
    <t>3.3</t>
  </si>
  <si>
    <t>3.4</t>
  </si>
  <si>
    <t>3.5</t>
  </si>
  <si>
    <t>3.6</t>
  </si>
  <si>
    <t>3.7</t>
  </si>
  <si>
    <t>4.</t>
  </si>
  <si>
    <t>PLATAFORMA ELEVATÓRIA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</si>
  <si>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</si>
  <si>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</si>
  <si>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</si>
  <si>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</si>
  <si>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</si>
  <si>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</si>
  <si>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</si>
  <si>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</si>
  <si>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</si>
  <si>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</si>
  <si>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</si>
  <si>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</si>
  <si>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</si>
  <si>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</si>
  <si>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</si>
  <si>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</si>
  <si>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</si>
  <si>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</si>
  <si>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5.</t>
  </si>
  <si>
    <t>OUTROS SERVIÇOS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</si>
  <si>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</si>
  <si>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</si>
  <si>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</si>
  <si>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</si>
  <si>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</si>
  <si>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</si>
  <si>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</si>
  <si>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</si>
  <si>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</si>
  <si>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</si>
  <si>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6.</t>
  </si>
  <si>
    <t>PORTA GIRATÓRIA</t>
  </si>
  <si>
    <t>6.1</t>
  </si>
  <si>
    <t>6.2</t>
  </si>
  <si>
    <t>6.3</t>
  </si>
  <si>
    <t>6.4</t>
  </si>
  <si>
    <t>6.5</t>
  </si>
  <si>
    <t>6.6</t>
  </si>
  <si>
    <t>6.7</t>
  </si>
  <si>
    <t>6.8</t>
  </si>
  <si>
    <t>7.</t>
  </si>
  <si>
    <t>CONTROLADOR DE ACESSO COM RECONHECIMENTO FACIAL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</si>
  <si>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</si>
  <si>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</si>
  <si>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</si>
  <si>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</si>
  <si>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</si>
  <si>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</si>
  <si>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</si>
  <si>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</si>
  <si>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</si>
  <si>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CUSTO TOTAL SEM B.D.I</t>
  </si>
  <si>
    <t>CUSTO (SEM B.D.I)</t>
  </si>
  <si>
    <t>PREÇO TOTAL COM B.D.I</t>
  </si>
  <si>
    <t>PREÇO (COM B.D.I)</t>
  </si>
  <si>
    <t>Mão de obra</t>
  </si>
  <si>
    <t>UNIDADE:</t>
  </si>
  <si>
    <t>Adaptações gerais, fornecimento e instalação de plataforma elevatória de acessibilidade e porta giratória no prédio do Fórum Trabalhista de Blumenau</t>
  </si>
  <si>
    <t>MEMORIAL DE CÁLCULO DO BDI</t>
  </si>
  <si>
    <t>Sigla</t>
  </si>
  <si>
    <t>Status</t>
  </si>
  <si>
    <t>Taxa (%)</t>
  </si>
  <si>
    <t>1</t>
  </si>
  <si>
    <t>AC</t>
  </si>
  <si>
    <t>ok</t>
  </si>
  <si>
    <t>Administração central</t>
  </si>
  <si>
    <t>2</t>
  </si>
  <si>
    <t>SG</t>
  </si>
  <si>
    <t>Seguros e garantia</t>
  </si>
  <si>
    <t>R</t>
  </si>
  <si>
    <t>Riscos e imprevistos</t>
  </si>
  <si>
    <t>DF</t>
  </si>
  <si>
    <t>Despesas financeiras</t>
  </si>
  <si>
    <t>5</t>
  </si>
  <si>
    <t>L</t>
  </si>
  <si>
    <t>Lucro bruto</t>
  </si>
  <si>
    <t>6</t>
  </si>
  <si>
    <t>I</t>
  </si>
  <si>
    <t>Impostos</t>
  </si>
  <si>
    <t>PIS</t>
  </si>
  <si>
    <t>COFINS</t>
  </si>
  <si>
    <t>ISS</t>
  </si>
  <si>
    <t>ISS (conforme legislação municipal)</t>
  </si>
  <si>
    <t>CPRB</t>
  </si>
  <si>
    <t>CPRB (contribuição prev. sobre receita bruta)</t>
  </si>
  <si>
    <t>IVA</t>
  </si>
  <si>
    <t>IVA (Imposto sobre Valor Agregado)</t>
  </si>
  <si>
    <t>7</t>
  </si>
  <si>
    <t>AL</t>
  </si>
  <si>
    <t>Administração local</t>
  </si>
  <si>
    <t>Equação Acordão TCU 2.622/2013 - Plenário</t>
  </si>
  <si>
    <t xml:space="preserve">BDI =[ </t>
  </si>
  <si>
    <t>(1 + AC + SG + R)(1 + DF)(1 + L)</t>
  </si>
  <si>
    <t xml:space="preserve"> -1 ]  x  100</t>
  </si>
  <si>
    <t>Tipo de obra/contrato</t>
  </si>
  <si>
    <t>Construção de edifícios</t>
  </si>
  <si>
    <t>( 1 - I )</t>
  </si>
  <si>
    <t>Valor BDI</t>
  </si>
  <si>
    <t>COMPOSIÇÃO DO BDI</t>
  </si>
  <si>
    <t>PERFIL EM ALUMINIO, FORMATO U, ABAS IGUAIS, NA COR PRETA, PARA INSTALAÇÃO VIDRO TEMPERADO DE 10MM</t>
  </si>
  <si>
    <t>R04</t>
  </si>
  <si>
    <t>CRONOGRAMA FÍSICO-FINANCEIRO</t>
  </si>
  <si>
    <t xml:space="preserve">CLIENTE: </t>
  </si>
  <si>
    <t>Tribunal Regional do Trabalho - 12ª Região</t>
  </si>
  <si>
    <t>Av. Pres. Castelo Branco, 1185 - Centro</t>
  </si>
  <si>
    <t>MUNICIPIO:</t>
  </si>
  <si>
    <t>Blumenau - SC</t>
  </si>
  <si>
    <t xml:space="preserve">OBRA: </t>
  </si>
  <si>
    <t>ITEM</t>
  </si>
  <si>
    <t>DESCRIÇÃO DOS SERVIÇOS</t>
  </si>
  <si>
    <t>PREÇO TOTAL (C/ BDI)</t>
  </si>
  <si>
    <t>30 dias</t>
  </si>
  <si>
    <t>60 dias</t>
  </si>
  <si>
    <t>90 dias</t>
  </si>
  <si>
    <t>120 dias</t>
  </si>
  <si>
    <t>150 dias</t>
  </si>
  <si>
    <t>165 dias</t>
  </si>
  <si>
    <t>TOTAL</t>
  </si>
  <si>
    <t>Custo do mês</t>
  </si>
  <si>
    <t>TOTAL MENSAL</t>
  </si>
  <si>
    <t>TOTAL ACUMULADO</t>
  </si>
  <si>
    <t>_______________________________________________________________
Assinatura do resposnável
Engenheiro Civil/Arquiteto
CREA/CAU 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</si>
</sst>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R$&quot;* #,##0.00_-;\-&quot;R$&quot;* #,##0.00_-;_-&quot;R$&quot;* &quot;-&quot;??_-;_-@_-"/>
    <numFmt numFmtId="164" formatCode="_-&quot;R$&quot;* #,##0.00_-;&quot;-R$&quot;* #,##0.00_-;_-&quot;R$&quot;* \-??_-;_-@_-"/>
    <numFmt numFmtId="165" formatCode="_-[$R$-416]\ * #,##0.00_-;\-[$R$-416]\ * #,##0.00_-;_-[$R$-416]\ * \-??_-;_-@_-"/>
    <numFmt numFmtId="166" formatCode="0.0%"/>
    <numFmt numFmtId="167" formatCode="&quot;R$&quot;\ #,##0.00"/>
    <numFmt numFmtId="168" formatCode="_(* #,##0.00_);_(* \(#,##0.00\);_(* &quot;-&quot;??_);_(@_)"/>
    <numFmt numFmtId="169" formatCode="_(* #,##0_);_(* \(#,##0\);_(* &quot;-&quot;??_);_(@_)"/>
    <numFmt numFmtId="170" formatCode="_-&quot;R$&quot;\ * #,##0.00_-;\-&quot;R$&quot;\ * #,##0.00_-;_-&quot;R$&quot;\ * &quot;-&quot;??_-;_-@_-"/>
    <numFmt numFmtId="171" formatCode="0.00000000000000000"/>
    <numFmt numFmtId="172" formatCode="0.0000000000000000"/>
    <numFmt numFmtId="173" formatCode="0.000000000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4"/>
      <color theme="1" tint="0.249977111117893"/>
      <name val="Arial"/>
      <family val="2"/>
    </font>
    <font>
      <b/>
      <sz val="12"/>
      <color theme="1" tint="0.249977111117893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rgb="FFD0CECE"/>
      </patternFill>
    </fill>
    <fill>
      <patternFill patternType="solid">
        <fgColor theme="0"/>
        <bgColor rgb="FFF6F4F6"/>
      </patternFill>
    </fill>
    <fill>
      <patternFill patternType="solid">
        <fgColor theme="1" tint="0.24988555558946501"/>
        <bgColor rgb="FF333300"/>
      </patternFill>
    </fill>
    <fill>
      <patternFill patternType="solid">
        <fgColor theme="0" tint="-0.249977111117893"/>
        <bgColor rgb="FFD0CECE"/>
      </patternFill>
    </fill>
    <fill>
      <patternFill patternType="solid">
        <fgColor theme="0" tint="-0.34998626667073579"/>
        <bgColor rgb="FFAFABAB"/>
      </patternFill>
    </fill>
    <fill>
      <patternFill patternType="solid">
        <fgColor rgb="FFF6F4F6"/>
        <bgColor rgb="FFF2F2F2"/>
      </patternFill>
    </fill>
    <fill>
      <patternFill patternType="solid">
        <fgColor theme="1" tint="0.49989318521683401"/>
        <bgColor rgb="FF808080"/>
      </patternFill>
    </fill>
    <fill>
      <patternFill patternType="solid">
        <fgColor rgb="FF800080"/>
        <bgColor rgb="FF800080"/>
      </patternFill>
    </fill>
    <fill>
      <patternFill patternType="solid">
        <fgColor theme="0" tint="-4.9989318521683403E-2"/>
        <bgColor rgb="FFF6F4F6"/>
      </patternFill>
    </fill>
    <fill>
      <patternFill patternType="solid">
        <fgColor theme="5" tint="0.59987182226020086"/>
        <bgColor rgb="FFD0CECE"/>
      </patternFill>
    </fill>
    <fill>
      <patternFill patternType="solid">
        <fgColor rgb="FF800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EC3D0"/>
        <bgColor indexed="64"/>
      </patternFill>
    </fill>
    <fill>
      <patternFill patternType="solid">
        <fgColor rgb="FFF6F4F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/>
      <right/>
      <top style="thin">
        <color auto="1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auto="1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2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 style="thin">
        <color theme="0" tint="-0.499984740745262"/>
      </right>
      <top style="thin">
        <color theme="2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2" tint="-0.249977111117893"/>
      </right>
      <top style="thin">
        <color theme="2" tint="-0.249977111117893"/>
      </top>
      <bottom style="thin">
        <color theme="0" tint="-0.499984740745262"/>
      </bottom>
      <diagonal/>
    </border>
    <border>
      <left style="thin">
        <color theme="2" tint="-0.249977111117893"/>
      </left>
      <right/>
      <top/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theme="2" tint="-0.249977111117893"/>
      </bottom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auto="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1" fillId="0" borderId="0"/>
    <xf numFmtId="9" fontId="11" fillId="0" borderId="0"/>
    <xf numFmtId="44" fontId="11" fillId="0" borderId="0"/>
    <xf numFmtId="0" fontId="1" fillId="0" borderId="0"/>
    <xf numFmtId="0" fontId="11" fillId="0" borderId="0"/>
    <xf numFmtId="168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170" fontId="11" fillId="0" borderId="0" applyFont="0" applyFill="0" applyBorder="0" applyAlignment="0" applyProtection="0"/>
  </cellStyleXfs>
  <cellXfs count="300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5" fillId="3" borderId="0" xfId="0" applyNumberFormat="1" applyFont="1" applyFill="1" applyBorder="1" applyProtection="1"/>
    <xf numFmtId="0" fontId="0" fillId="3" borderId="0" xfId="0" applyNumberFormat="1" applyFont="1" applyFill="1" applyBorder="1" applyAlignment="1" applyProtection="1">
      <alignment horizontal="left"/>
    </xf>
    <xf numFmtId="0" fontId="5" fillId="3" borderId="0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/>
    </xf>
    <xf numFmtId="0" fontId="6" fillId="3" borderId="0" xfId="0" applyNumberFormat="1" applyFont="1" applyFill="1" applyBorder="1" applyAlignment="1" applyProtection="1">
      <alignment vertical="center"/>
    </xf>
    <xf numFmtId="0" fontId="7" fillId="3" borderId="0" xfId="0" applyNumberFormat="1" applyFont="1" applyFill="1" applyBorder="1" applyAlignment="1" applyProtection="1">
      <alignment vertical="center"/>
    </xf>
    <xf numFmtId="0" fontId="8" fillId="5" borderId="5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4" borderId="7" xfId="0" applyNumberFormat="1" applyFont="1" applyFill="1" applyBorder="1" applyAlignment="1" applyProtection="1">
      <alignment horizontal="center" vertical="center"/>
    </xf>
    <xf numFmtId="0" fontId="9" fillId="4" borderId="8" xfId="0" applyNumberFormat="1" applyFont="1" applyFill="1" applyBorder="1" applyAlignment="1" applyProtection="1">
      <alignment horizontal="center" vertical="center"/>
    </xf>
    <xf numFmtId="0" fontId="9" fillId="4" borderId="7" xfId="0" applyNumberFormat="1" applyFont="1" applyFill="1" applyBorder="1" applyAlignment="1" applyProtection="1">
      <alignment horizontal="left" vertical="center"/>
    </xf>
    <xf numFmtId="0" fontId="9" fillId="4" borderId="9" xfId="0" applyNumberFormat="1" applyFont="1" applyFill="1" applyBorder="1" applyAlignment="1" applyProtection="1">
      <alignment horizontal="center" vertical="center"/>
    </xf>
    <xf numFmtId="165" fontId="9" fillId="4" borderId="9" xfId="1" applyNumberFormat="1" applyFont="1" applyFill="1" applyBorder="1" applyAlignment="1" applyProtection="1">
      <alignment horizontal="center" vertical="center"/>
    </xf>
    <xf numFmtId="165" fontId="0" fillId="0" borderId="0" xfId="0" applyNumberFormat="1" applyFont="1" applyFill="1" applyBorder="1" applyProtection="1"/>
    <xf numFmtId="0" fontId="3" fillId="7" borderId="12" xfId="0" applyNumberFormat="1" applyFont="1" applyFill="1" applyBorder="1" applyAlignment="1" applyProtection="1">
      <alignment horizontal="center" vertical="center"/>
    </xf>
    <xf numFmtId="0" fontId="3" fillId="7" borderId="9" xfId="0" applyNumberFormat="1" applyFont="1" applyFill="1" applyBorder="1" applyAlignment="1" applyProtection="1">
      <alignment horizontal="center" vertical="center"/>
    </xf>
    <xf numFmtId="165" fontId="3" fillId="7" borderId="9" xfId="1" applyNumberFormat="1" applyFont="1" applyFill="1" applyBorder="1" applyAlignment="1" applyProtection="1">
      <alignment horizontal="center" vertical="center"/>
    </xf>
    <xf numFmtId="0" fontId="3" fillId="3" borderId="6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165" fontId="3" fillId="3" borderId="9" xfId="1" applyNumberFormat="1" applyFont="1" applyFill="1" applyBorder="1" applyAlignment="1" applyProtection="1">
      <alignment horizontal="center" vertical="center"/>
    </xf>
    <xf numFmtId="0" fontId="0" fillId="0" borderId="18" xfId="0" applyNumberFormat="1" applyFont="1" applyFill="1" applyBorder="1" applyAlignment="1" applyProtection="1">
      <alignment horizontal="center" vertical="center"/>
    </xf>
    <xf numFmtId="0" fontId="5" fillId="10" borderId="4" xfId="0" applyNumberFormat="1" applyFont="1" applyFill="1" applyBorder="1" applyProtection="1"/>
    <xf numFmtId="0" fontId="5" fillId="3" borderId="24" xfId="0" applyNumberFormat="1" applyFont="1" applyFill="1" applyBorder="1" applyAlignment="1" applyProtection="1">
      <alignment horizontal="center"/>
    </xf>
    <xf numFmtId="9" fontId="0" fillId="3" borderId="25" xfId="2" applyNumberFormat="1" applyFont="1" applyFill="1" applyBorder="1" applyAlignment="1" applyProtection="1">
      <alignment horizontal="center" vertical="center"/>
    </xf>
    <xf numFmtId="9" fontId="0" fillId="3" borderId="0" xfId="2" applyNumberFormat="1" applyFont="1" applyFill="1" applyBorder="1" applyAlignment="1" applyProtection="1">
      <alignment horizontal="center" vertical="center"/>
    </xf>
    <xf numFmtId="0" fontId="5" fillId="3" borderId="4" xfId="0" applyNumberFormat="1" applyFont="1" applyFill="1" applyBorder="1" applyProtection="1"/>
    <xf numFmtId="0" fontId="5" fillId="3" borderId="26" xfId="0" applyNumberFormat="1" applyFont="1" applyFill="1" applyBorder="1" applyAlignment="1" applyProtection="1">
      <alignment horizontal="center"/>
    </xf>
    <xf numFmtId="0" fontId="0" fillId="3" borderId="27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3" borderId="26" xfId="0" applyNumberFormat="1" applyFont="1" applyFill="1" applyBorder="1" applyAlignment="1" applyProtection="1">
      <alignment horizontal="center"/>
    </xf>
    <xf numFmtId="0" fontId="5" fillId="3" borderId="27" xfId="0" applyNumberFormat="1" applyFont="1" applyFill="1" applyBorder="1" applyAlignment="1" applyProtection="1">
      <alignment horizontal="center" vertical="center"/>
    </xf>
    <xf numFmtId="0" fontId="5" fillId="3" borderId="28" xfId="0" applyNumberFormat="1" applyFont="1" applyFill="1" applyBorder="1" applyAlignment="1" applyProtection="1">
      <alignment horizontal="center"/>
    </xf>
    <xf numFmtId="0" fontId="5" fillId="3" borderId="29" xfId="0" applyNumberFormat="1" applyFont="1" applyFill="1" applyBorder="1" applyAlignment="1" applyProtection="1">
      <alignment horizontal="center" vertical="center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0" fillId="11" borderId="11" xfId="0" applyNumberFormat="1" applyFont="1" applyFill="1" applyBorder="1" applyAlignment="1" applyProtection="1">
      <alignment horizontal="left" vertical="center"/>
    </xf>
    <xf numFmtId="0" fontId="0" fillId="11" borderId="31" xfId="0" applyNumberFormat="1" applyFont="1" applyFill="1" applyBorder="1" applyAlignment="1" applyProtection="1">
      <alignment horizontal="center" vertical="center"/>
    </xf>
    <xf numFmtId="0" fontId="0" fillId="11" borderId="32" xfId="0" applyNumberFormat="1" applyFont="1" applyFill="1" applyBorder="1" applyAlignment="1" applyProtection="1">
      <alignment horizontal="center" vertical="center"/>
    </xf>
    <xf numFmtId="0" fontId="0" fillId="11" borderId="33" xfId="0" applyNumberFormat="1" applyFont="1" applyFill="1" applyBorder="1" applyAlignment="1" applyProtection="1">
      <alignment horizontal="left" vertical="center"/>
    </xf>
    <xf numFmtId="0" fontId="0" fillId="11" borderId="34" xfId="0" applyNumberFormat="1" applyFont="1" applyFill="1" applyBorder="1" applyAlignment="1" applyProtection="1">
      <alignment horizontal="center" vertical="center"/>
    </xf>
    <xf numFmtId="0" fontId="0" fillId="11" borderId="9" xfId="0" applyNumberFormat="1" applyFont="1" applyFill="1" applyBorder="1" applyAlignment="1" applyProtection="1">
      <alignment horizontal="center" vertical="center"/>
    </xf>
    <xf numFmtId="165" fontId="0" fillId="11" borderId="9" xfId="1" applyNumberFormat="1" applyFont="1" applyFill="1" applyBorder="1" applyAlignment="1" applyProtection="1">
      <alignment vertical="center"/>
    </xf>
    <xf numFmtId="166" fontId="0" fillId="11" borderId="9" xfId="2" applyNumberFormat="1" applyFont="1" applyFill="1" applyBorder="1" applyAlignment="1" applyProtection="1">
      <alignment horizontal="center" vertical="center"/>
    </xf>
    <xf numFmtId="0" fontId="0" fillId="7" borderId="11" xfId="0" applyNumberFormat="1" applyFont="1" applyFill="1" applyBorder="1" applyAlignment="1" applyProtection="1">
      <alignment horizontal="left" vertical="center"/>
    </xf>
    <xf numFmtId="0" fontId="0" fillId="7" borderId="35" xfId="0" applyNumberFormat="1" applyFont="1" applyFill="1" applyBorder="1" applyAlignment="1" applyProtection="1">
      <alignment horizontal="center" vertical="center"/>
    </xf>
    <xf numFmtId="0" fontId="0" fillId="7" borderId="36" xfId="0" applyNumberFormat="1" applyFont="1" applyFill="1" applyBorder="1" applyAlignment="1" applyProtection="1">
      <alignment horizontal="center" vertical="center"/>
    </xf>
    <xf numFmtId="0" fontId="0" fillId="7" borderId="37" xfId="0" applyNumberFormat="1" applyFont="1" applyFill="1" applyBorder="1" applyAlignment="1" applyProtection="1">
      <alignment vertical="center"/>
    </xf>
    <xf numFmtId="0" fontId="0" fillId="7" borderId="9" xfId="0" applyNumberFormat="1" applyFont="1" applyFill="1" applyBorder="1" applyAlignment="1" applyProtection="1">
      <alignment horizontal="center" vertical="center"/>
    </xf>
    <xf numFmtId="165" fontId="0" fillId="7" borderId="9" xfId="1" applyNumberFormat="1" applyFont="1" applyFill="1" applyBorder="1" applyAlignment="1" applyProtection="1">
      <alignment vertical="center"/>
    </xf>
    <xf numFmtId="166" fontId="0" fillId="7" borderId="9" xfId="2" applyNumberFormat="1" applyFont="1" applyFill="1" applyBorder="1" applyAlignment="1" applyProtection="1">
      <alignment horizontal="center" vertical="center"/>
    </xf>
    <xf numFmtId="0" fontId="0" fillId="3" borderId="11" xfId="0" applyNumberFormat="1" applyFont="1" applyFill="1" applyBorder="1" applyAlignment="1" applyProtection="1">
      <alignment horizontal="left" vertical="center"/>
    </xf>
    <xf numFmtId="0" fontId="0" fillId="3" borderId="38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0" fillId="3" borderId="40" xfId="0" applyNumberFormat="1" applyFont="1" applyFill="1" applyBorder="1" applyAlignment="1" applyProtection="1">
      <alignment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165" fontId="0" fillId="3" borderId="9" xfId="1" applyNumberFormat="1" applyFont="1" applyFill="1" applyBorder="1" applyAlignment="1" applyProtection="1">
      <alignment vertical="center"/>
    </xf>
    <xf numFmtId="166" fontId="0" fillId="3" borderId="9" xfId="2" applyNumberFormat="1" applyFont="1" applyFill="1" applyBorder="1" applyAlignment="1" applyProtection="1">
      <alignment horizontal="center" vertical="center"/>
    </xf>
    <xf numFmtId="0" fontId="5" fillId="10" borderId="42" xfId="0" applyNumberFormat="1" applyFont="1" applyFill="1" applyBorder="1" applyProtection="1"/>
    <xf numFmtId="0" fontId="5" fillId="3" borderId="42" xfId="0" applyNumberFormat="1" applyFont="1" applyFill="1" applyBorder="1" applyProtection="1"/>
    <xf numFmtId="0" fontId="5" fillId="3" borderId="43" xfId="0" applyNumberFormat="1" applyFont="1" applyFill="1" applyBorder="1" applyProtection="1"/>
    <xf numFmtId="0" fontId="0" fillId="7" borderId="38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3" fillId="0" borderId="47" xfId="0" applyNumberFormat="1" applyFont="1" applyFill="1" applyBorder="1" applyProtection="1"/>
    <xf numFmtId="0" fontId="3" fillId="0" borderId="48" xfId="0" applyNumberFormat="1" applyFont="1" applyFill="1" applyBorder="1" applyAlignment="1" applyProtection="1">
      <alignment horizontal="center"/>
    </xf>
    <xf numFmtId="0" fontId="3" fillId="0" borderId="48" xfId="0" applyNumberFormat="1" applyFont="1" applyFill="1" applyBorder="1" applyProtection="1"/>
    <xf numFmtId="0" fontId="0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Protection="1"/>
    <xf numFmtId="0" fontId="0" fillId="0" borderId="48" xfId="0" applyNumberFormat="1" applyFont="1" applyFill="1" applyBorder="1" applyAlignment="1" applyProtection="1">
      <alignment horizontal="center" vertical="center"/>
    </xf>
    <xf numFmtId="0" fontId="9" fillId="4" borderId="54" xfId="0" applyNumberFormat="1" applyFont="1" applyFill="1" applyBorder="1" applyAlignment="1" applyProtection="1">
      <alignment horizontal="center" vertical="center"/>
    </xf>
    <xf numFmtId="10" fontId="9" fillId="4" borderId="55" xfId="2" applyNumberFormat="1" applyFont="1" applyFill="1" applyBorder="1" applyAlignment="1" applyProtection="1">
      <alignment horizontal="center" vertical="center"/>
    </xf>
    <xf numFmtId="0" fontId="3" fillId="7" borderId="54" xfId="0" applyNumberFormat="1" applyFont="1" applyFill="1" applyBorder="1" applyAlignment="1" applyProtection="1">
      <alignment horizontal="center" vertical="center"/>
    </xf>
    <xf numFmtId="10" fontId="3" fillId="7" borderId="55" xfId="2" applyNumberFormat="1" applyFont="1" applyFill="1" applyBorder="1" applyAlignment="1" applyProtection="1">
      <alignment horizontal="center" vertical="center"/>
    </xf>
    <xf numFmtId="0" fontId="3" fillId="3" borderId="54" xfId="0" applyNumberFormat="1" applyFont="1" applyFill="1" applyBorder="1" applyAlignment="1" applyProtection="1">
      <alignment horizontal="center" vertical="center"/>
    </xf>
    <xf numFmtId="10" fontId="3" fillId="3" borderId="55" xfId="2" applyNumberFormat="1" applyFont="1" applyFill="1" applyBorder="1" applyAlignment="1" applyProtection="1">
      <alignment horizontal="center" vertical="center"/>
    </xf>
    <xf numFmtId="0" fontId="0" fillId="0" borderId="4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53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10" fontId="4" fillId="0" borderId="0" xfId="0" applyNumberFormat="1" applyFont="1" applyFill="1" applyBorder="1" applyAlignment="1" applyProtection="1">
      <alignment horizontal="left"/>
    </xf>
    <xf numFmtId="0" fontId="3" fillId="3" borderId="11" xfId="0" applyNumberFormat="1" applyFont="1" applyFill="1" applyBorder="1" applyAlignment="1" applyProtection="1">
      <alignment horizontal="left" vertical="center" wrapText="1"/>
    </xf>
    <xf numFmtId="0" fontId="3" fillId="7" borderId="10" xfId="0" applyNumberFormat="1" applyFont="1" applyFill="1" applyBorder="1" applyAlignment="1" applyProtection="1">
      <alignment horizontal="left" vertical="center" wrapText="1"/>
    </xf>
    <xf numFmtId="0" fontId="9" fillId="4" borderId="7" xfId="0" applyNumberFormat="1" applyFont="1" applyFill="1" applyBorder="1" applyAlignment="1" applyProtection="1">
      <alignment horizontal="left" vertical="center" wrapText="1"/>
    </xf>
    <xf numFmtId="0" fontId="4" fillId="0" borderId="49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10" fontId="4" fillId="0" borderId="0" xfId="0" applyNumberFormat="1" applyFont="1" applyFill="1" applyBorder="1" applyAlignment="1" applyProtection="1">
      <alignment horizontal="left" vertical="center"/>
    </xf>
    <xf numFmtId="0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right" vertical="center"/>
    </xf>
    <xf numFmtId="0" fontId="4" fillId="0" borderId="3" xfId="0" applyNumberFormat="1" applyFont="1" applyFill="1" applyBorder="1" applyAlignment="1" applyProtection="1">
      <alignment horizontal="left" vertical="center"/>
    </xf>
    <xf numFmtId="10" fontId="4" fillId="0" borderId="3" xfId="0" applyNumberFormat="1" applyFont="1" applyFill="1" applyBorder="1" applyAlignment="1" applyProtection="1">
      <alignment horizontal="left"/>
    </xf>
    <xf numFmtId="0" fontId="6" fillId="13" borderId="0" xfId="0" applyNumberFormat="1" applyFont="1" applyFill="1" applyBorder="1" applyAlignment="1" applyProtection="1">
      <alignment vertical="center"/>
    </xf>
    <xf numFmtId="0" fontId="5" fillId="14" borderId="4" xfId="0" applyNumberFormat="1" applyFont="1" applyFill="1" applyBorder="1" applyProtection="1"/>
    <xf numFmtId="0" fontId="5" fillId="13" borderId="4" xfId="0" applyNumberFormat="1" applyFont="1" applyFill="1" applyBorder="1" applyProtection="1"/>
    <xf numFmtId="0" fontId="5" fillId="13" borderId="0" xfId="0" applyNumberFormat="1" applyFont="1" applyFill="1" applyBorder="1" applyProtection="1"/>
    <xf numFmtId="0" fontId="0" fillId="13" borderId="0" xfId="0" applyNumberFormat="1" applyFont="1" applyFill="1" applyBorder="1" applyAlignment="1" applyProtection="1">
      <alignment horizontal="left"/>
    </xf>
    <xf numFmtId="0" fontId="5" fillId="13" borderId="0" xfId="0" applyNumberFormat="1" applyFont="1" applyFill="1" applyBorder="1" applyAlignment="1" applyProtection="1">
      <alignment horizontal="center"/>
    </xf>
    <xf numFmtId="0" fontId="5" fillId="13" borderId="0" xfId="0" applyNumberFormat="1" applyFont="1" applyFill="1" applyBorder="1" applyAlignment="1" applyProtection="1">
      <alignment horizontal="center" vertical="center"/>
    </xf>
    <xf numFmtId="0" fontId="5" fillId="13" borderId="5" xfId="0" applyNumberFormat="1" applyFont="1" applyFill="1" applyBorder="1" applyAlignment="1" applyProtection="1">
      <alignment horizontal="center" vertical="center"/>
    </xf>
    <xf numFmtId="0" fontId="5" fillId="13" borderId="66" xfId="0" applyNumberFormat="1" applyFont="1" applyFill="1" applyBorder="1" applyAlignment="1" applyProtection="1">
      <alignment vertical="center"/>
    </xf>
    <xf numFmtId="0" fontId="5" fillId="13" borderId="67" xfId="0" applyNumberFormat="1" applyFont="1" applyFill="1" applyBorder="1" applyAlignment="1" applyProtection="1">
      <alignment horizontal="center" vertical="center"/>
    </xf>
    <xf numFmtId="0" fontId="0" fillId="15" borderId="5" xfId="0" applyNumberFormat="1" applyFont="1" applyFill="1" applyBorder="1" applyAlignment="1" applyProtection="1">
      <alignment horizontal="left" vertical="center"/>
    </xf>
    <xf numFmtId="0" fontId="0" fillId="15" borderId="5" xfId="0" applyNumberFormat="1" applyFont="1" applyFill="1" applyBorder="1" applyAlignment="1" applyProtection="1">
      <alignment horizontal="center" vertical="center" wrapText="1"/>
    </xf>
    <xf numFmtId="0" fontId="0" fillId="15" borderId="66" xfId="0" applyNumberFormat="1" applyFont="1" applyFill="1" applyBorder="1" applyAlignment="1" applyProtection="1">
      <alignment horizontal="right" vertical="center"/>
    </xf>
    <xf numFmtId="0" fontId="0" fillId="15" borderId="67" xfId="0" applyNumberFormat="1" applyFont="1" applyFill="1" applyBorder="1" applyAlignment="1" applyProtection="1">
      <alignment vertical="center"/>
    </xf>
    <xf numFmtId="0" fontId="0" fillId="15" borderId="66" xfId="0" applyNumberFormat="1" applyFont="1" applyFill="1" applyBorder="1" applyAlignment="1" applyProtection="1">
      <alignment vertical="center" wrapText="1"/>
    </xf>
    <xf numFmtId="10" fontId="0" fillId="15" borderId="66" xfId="2" applyNumberFormat="1" applyFont="1" applyFill="1" applyBorder="1" applyAlignment="1" applyProtection="1">
      <alignment horizontal="center" vertical="center" wrapText="1"/>
    </xf>
    <xf numFmtId="44" fontId="0" fillId="15" borderId="5" xfId="3" applyNumberFormat="1" applyFont="1" applyFill="1" applyBorder="1" applyAlignment="1" applyProtection="1">
      <alignment horizontal="center" vertical="center"/>
    </xf>
    <xf numFmtId="10" fontId="0" fillId="15" borderId="67" xfId="2" applyNumberFormat="1" applyFont="1" applyFill="1" applyBorder="1" applyAlignment="1" applyProtection="1">
      <alignment vertical="center"/>
    </xf>
    <xf numFmtId="10" fontId="0" fillId="15" borderId="5" xfId="2" applyNumberFormat="1" applyFont="1" applyFill="1" applyBorder="1" applyAlignment="1" applyProtection="1">
      <alignment vertical="center"/>
    </xf>
    <xf numFmtId="0" fontId="0" fillId="16" borderId="5" xfId="0" applyNumberFormat="1" applyFont="1" applyFill="1" applyBorder="1" applyAlignment="1" applyProtection="1">
      <alignment horizontal="left" vertical="center"/>
    </xf>
    <xf numFmtId="0" fontId="0" fillId="16" borderId="5" xfId="0" applyNumberFormat="1" applyFont="1" applyFill="1" applyBorder="1" applyAlignment="1" applyProtection="1">
      <alignment horizontal="center" vertical="center" wrapText="1"/>
    </xf>
    <xf numFmtId="10" fontId="0" fillId="16" borderId="66" xfId="2" applyNumberFormat="1" applyFont="1" applyFill="1" applyBorder="1" applyAlignment="1" applyProtection="1">
      <alignment horizontal="right" vertical="center" wrapText="1"/>
    </xf>
    <xf numFmtId="10" fontId="0" fillId="16" borderId="67" xfId="2" applyNumberFormat="1" applyFont="1" applyFill="1" applyBorder="1" applyAlignment="1" applyProtection="1">
      <alignment vertical="center" wrapText="1"/>
    </xf>
    <xf numFmtId="0" fontId="0" fillId="16" borderId="66" xfId="0" applyNumberFormat="1" applyFont="1" applyFill="1" applyBorder="1" applyAlignment="1" applyProtection="1">
      <alignment vertical="center" wrapText="1"/>
    </xf>
    <xf numFmtId="10" fontId="0" fillId="16" borderId="66" xfId="2" applyNumberFormat="1" applyFont="1" applyFill="1" applyBorder="1" applyAlignment="1" applyProtection="1">
      <alignment horizontal="center" vertical="center" wrapText="1"/>
    </xf>
    <xf numFmtId="44" fontId="0" fillId="16" borderId="5" xfId="3" applyNumberFormat="1" applyFont="1" applyFill="1" applyBorder="1" applyAlignment="1" applyProtection="1">
      <alignment horizontal="center" vertical="center"/>
    </xf>
    <xf numFmtId="10" fontId="0" fillId="16" borderId="67" xfId="2" applyNumberFormat="1" applyFont="1" applyFill="1" applyBorder="1" applyAlignment="1" applyProtection="1">
      <alignment vertical="center"/>
    </xf>
    <xf numFmtId="10" fontId="0" fillId="16" borderId="5" xfId="2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0" fontId="0" fillId="0" borderId="0" xfId="2" applyNumberFormat="1" applyFont="1" applyFill="1" applyBorder="1" applyAlignment="1" applyProtection="1">
      <alignment vertical="center"/>
    </xf>
    <xf numFmtId="0" fontId="0" fillId="11" borderId="33" xfId="0" applyNumberFormat="1" applyFont="1" applyFill="1" applyBorder="1" applyAlignment="1" applyProtection="1">
      <alignment horizontal="left" vertical="center" wrapText="1"/>
    </xf>
    <xf numFmtId="0" fontId="0" fillId="3" borderId="40" xfId="0" applyNumberFormat="1" applyFont="1" applyFill="1" applyBorder="1" applyAlignment="1" applyProtection="1">
      <alignment vertical="center" wrapText="1"/>
    </xf>
    <xf numFmtId="0" fontId="0" fillId="7" borderId="37" xfId="0" applyNumberFormat="1" applyFont="1" applyFill="1" applyBorder="1" applyAlignment="1" applyProtection="1">
      <alignment vertical="center" wrapText="1"/>
    </xf>
    <xf numFmtId="0" fontId="6" fillId="9" borderId="0" xfId="0" applyNumberFormat="1" applyFont="1" applyFill="1" applyBorder="1" applyAlignment="1" applyProtection="1">
      <alignment horizontal="center" vertical="center" wrapText="1"/>
    </xf>
    <xf numFmtId="0" fontId="0" fillId="3" borderId="37" xfId="0" applyNumberFormat="1" applyFont="1" applyFill="1" applyBorder="1" applyAlignment="1" applyProtection="1">
      <alignment horizontal="left" vertical="center" wrapText="1"/>
    </xf>
    <xf numFmtId="0" fontId="0" fillId="7" borderId="37" xfId="0" applyNumberFormat="1" applyFont="1" applyFill="1" applyBorder="1" applyAlignment="1" applyProtection="1">
      <alignment horizontal="left" vertical="center" wrapText="1"/>
    </xf>
    <xf numFmtId="0" fontId="0" fillId="8" borderId="57" xfId="0" applyNumberFormat="1" applyFont="1" applyFill="1" applyBorder="1" applyAlignment="1" applyProtection="1">
      <alignment horizontal="center"/>
    </xf>
    <xf numFmtId="0" fontId="0" fillId="8" borderId="17" xfId="0" applyNumberFormat="1" applyFont="1" applyFill="1" applyBorder="1" applyAlignment="1" applyProtection="1">
      <alignment horizontal="center"/>
    </xf>
    <xf numFmtId="9" fontId="10" fillId="8" borderId="18" xfId="2" applyNumberFormat="1" applyFont="1" applyFill="1" applyBorder="1" applyAlignment="1" applyProtection="1">
      <alignment horizontal="center" vertical="center"/>
    </xf>
    <xf numFmtId="9" fontId="10" fillId="8" borderId="19" xfId="2" applyNumberFormat="1" applyFont="1" applyFill="1" applyBorder="1" applyAlignment="1" applyProtection="1">
      <alignment horizontal="center" vertical="center"/>
    </xf>
    <xf numFmtId="165" fontId="6" fillId="8" borderId="20" xfId="0" applyNumberFormat="1" applyFont="1" applyFill="1" applyBorder="1" applyAlignment="1" applyProtection="1">
      <alignment horizontal="center" vertical="center"/>
    </xf>
    <xf numFmtId="0" fontId="8" fillId="3" borderId="50" xfId="0" applyNumberFormat="1" applyFont="1" applyFill="1" applyBorder="1" applyAlignment="1" applyProtection="1">
      <alignment horizontal="center" vertical="center"/>
    </xf>
    <xf numFmtId="0" fontId="8" fillId="3" borderId="5" xfId="0" applyNumberFormat="1" applyFont="1" applyFill="1" applyBorder="1" applyAlignment="1" applyProtection="1">
      <alignment horizontal="center" vertical="center"/>
    </xf>
    <xf numFmtId="0" fontId="8" fillId="5" borderId="50" xfId="0" applyNumberFormat="1" applyFont="1" applyFill="1" applyBorder="1" applyAlignment="1" applyProtection="1">
      <alignment horizontal="center" vertical="center"/>
    </xf>
    <xf numFmtId="0" fontId="8" fillId="2" borderId="50" xfId="0" applyNumberFormat="1" applyFont="1" applyFill="1" applyBorder="1" applyAlignment="1" applyProtection="1">
      <alignment horizontal="center" vertical="center"/>
    </xf>
    <xf numFmtId="0" fontId="8" fillId="3" borderId="15" xfId="0" applyNumberFormat="1" applyFont="1" applyFill="1" applyBorder="1" applyAlignment="1" applyProtection="1">
      <alignment horizontal="center" vertical="center"/>
    </xf>
    <xf numFmtId="0" fontId="8" fillId="3" borderId="51" xfId="0" applyNumberFormat="1" applyFont="1" applyFill="1" applyBorder="1" applyAlignment="1" applyProtection="1">
      <alignment horizontal="center" vertical="center"/>
    </xf>
    <xf numFmtId="165" fontId="10" fillId="8" borderId="21" xfId="0" applyNumberFormat="1" applyFont="1" applyFill="1" applyBorder="1" applyAlignment="1" applyProtection="1">
      <alignment horizontal="center" vertical="center"/>
    </xf>
    <xf numFmtId="0" fontId="0" fillId="8" borderId="58" xfId="0" applyNumberFormat="1" applyFont="1" applyFill="1" applyBorder="1" applyAlignment="1" applyProtection="1">
      <alignment horizontal="center"/>
    </xf>
    <xf numFmtId="0" fontId="0" fillId="8" borderId="59" xfId="0" applyNumberFormat="1" applyFont="1" applyFill="1" applyBorder="1" applyAlignment="1" applyProtection="1">
      <alignment horizontal="center"/>
    </xf>
    <xf numFmtId="165" fontId="10" fillId="8" borderId="60" xfId="1" applyNumberFormat="1" applyFont="1" applyFill="1" applyBorder="1" applyAlignment="1" applyProtection="1">
      <alignment horizontal="center" vertical="center"/>
    </xf>
    <xf numFmtId="165" fontId="10" fillId="8" borderId="61" xfId="1" applyNumberFormat="1" applyFont="1" applyFill="1" applyBorder="1" applyAlignment="1" applyProtection="1">
      <alignment horizontal="center" vertical="center"/>
    </xf>
    <xf numFmtId="0" fontId="8" fillId="3" borderId="50" xfId="0" applyNumberFormat="1" applyFont="1" applyFill="1" applyBorder="1" applyAlignment="1" applyProtection="1">
      <alignment horizontal="center" vertical="center" wrapText="1"/>
    </xf>
    <xf numFmtId="0" fontId="8" fillId="3" borderId="5" xfId="0" applyNumberFormat="1" applyFont="1" applyFill="1" applyBorder="1" applyAlignment="1" applyProtection="1">
      <alignment horizontal="center" vertical="center" wrapText="1"/>
    </xf>
    <xf numFmtId="0" fontId="8" fillId="3" borderId="16" xfId="0" applyNumberFormat="1" applyFont="1" applyFill="1" applyBorder="1" applyAlignment="1" applyProtection="1">
      <alignment horizontal="center" vertical="center" wrapText="1"/>
    </xf>
    <xf numFmtId="0" fontId="8" fillId="3" borderId="52" xfId="0" applyNumberFormat="1" applyFont="1" applyFill="1" applyBorder="1" applyAlignment="1" applyProtection="1">
      <alignment horizontal="center" vertical="center" wrapText="1"/>
    </xf>
    <xf numFmtId="0" fontId="5" fillId="0" borderId="56" xfId="0" applyNumberFormat="1" applyFont="1" applyFill="1" applyBorder="1" applyAlignment="1" applyProtection="1">
      <alignment horizontal="right" vertical="center"/>
    </xf>
    <xf numFmtId="0" fontId="5" fillId="0" borderId="13" xfId="0" applyNumberFormat="1" applyFont="1" applyFill="1" applyBorder="1" applyAlignment="1" applyProtection="1">
      <alignment horizontal="right" vertical="center"/>
    </xf>
    <xf numFmtId="164" fontId="2" fillId="0" borderId="14" xfId="1" applyNumberFormat="1" applyFont="1" applyFill="1" applyBorder="1" applyAlignment="1" applyProtection="1">
      <alignment horizontal="center" vertical="center"/>
    </xf>
    <xf numFmtId="165" fontId="5" fillId="0" borderId="15" xfId="0" applyNumberFormat="1" applyFont="1" applyFill="1" applyBorder="1" applyAlignment="1" applyProtection="1">
      <alignment horizontal="center" vertical="center"/>
    </xf>
    <xf numFmtId="165" fontId="2" fillId="0" borderId="16" xfId="0" applyNumberFormat="1" applyFont="1" applyFill="1" applyBorder="1" applyAlignment="1" applyProtection="1">
      <alignment horizontal="center" vertical="center"/>
    </xf>
    <xf numFmtId="0" fontId="5" fillId="6" borderId="57" xfId="0" applyNumberFormat="1" applyFont="1" applyFill="1" applyBorder="1" applyAlignment="1" applyProtection="1">
      <alignment horizontal="right" vertical="center"/>
    </xf>
    <xf numFmtId="0" fontId="5" fillId="6" borderId="17" xfId="0" applyNumberFormat="1" applyFont="1" applyFill="1" applyBorder="1" applyAlignment="1" applyProtection="1">
      <alignment horizontal="right" vertical="center"/>
    </xf>
    <xf numFmtId="164" fontId="2" fillId="6" borderId="18" xfId="1" applyNumberFormat="1" applyFont="1" applyFill="1" applyBorder="1" applyAlignment="1" applyProtection="1">
      <alignment horizontal="center" vertical="center"/>
    </xf>
    <xf numFmtId="164" fontId="2" fillId="6" borderId="19" xfId="1" applyNumberFormat="1" applyFont="1" applyFill="1" applyBorder="1" applyAlignment="1" applyProtection="1">
      <alignment horizontal="center" vertical="center"/>
    </xf>
    <xf numFmtId="0" fontId="2" fillId="2" borderId="46" xfId="0" applyNumberFormat="1" applyFont="1" applyFill="1" applyBorder="1" applyAlignment="1" applyProtection="1">
      <alignment horizontal="center" vertical="center"/>
    </xf>
    <xf numFmtId="0" fontId="4" fillId="0" borderId="48" xfId="0" applyNumberFormat="1" applyFont="1" applyFill="1" applyBorder="1" applyAlignment="1" applyProtection="1">
      <alignment horizontal="right"/>
    </xf>
    <xf numFmtId="0" fontId="4" fillId="3" borderId="45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0" fontId="4" fillId="0" borderId="0" xfId="0" applyNumberFormat="1" applyFont="1" applyFill="1" applyBorder="1" applyAlignment="1" applyProtection="1">
      <alignment horizontal="left" vertical="center"/>
    </xf>
    <xf numFmtId="10" fontId="4" fillId="0" borderId="3" xfId="0" applyNumberFormat="1" applyFont="1" applyFill="1" applyBorder="1" applyAlignment="1" applyProtection="1">
      <alignment horizontal="left" vertical="center"/>
    </xf>
    <xf numFmtId="0" fontId="4" fillId="0" borderId="49" xfId="0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6" fillId="9" borderId="30" xfId="0" applyNumberFormat="1" applyFont="1" applyFill="1" applyBorder="1" applyAlignment="1" applyProtection="1">
      <alignment horizontal="center" vertical="center"/>
    </xf>
    <xf numFmtId="0" fontId="13" fillId="3" borderId="5" xfId="0" applyNumberFormat="1" applyFont="1" applyFill="1" applyBorder="1" applyAlignment="1" applyProtection="1">
      <alignment horizontal="center" vertical="center"/>
    </xf>
    <xf numFmtId="0" fontId="6" fillId="9" borderId="22" xfId="0" applyNumberFormat="1" applyFont="1" applyFill="1" applyBorder="1" applyAlignment="1" applyProtection="1">
      <alignment horizontal="center" vertical="center"/>
    </xf>
    <xf numFmtId="0" fontId="6" fillId="9" borderId="41" xfId="0" applyNumberFormat="1" applyFont="1" applyFill="1" applyBorder="1" applyAlignment="1" applyProtection="1">
      <alignment horizontal="center" vertical="center"/>
    </xf>
    <xf numFmtId="0" fontId="0" fillId="10" borderId="26" xfId="0" applyNumberFormat="1" applyFont="1" applyFill="1" applyBorder="1" applyAlignment="1" applyProtection="1">
      <alignment horizontal="left"/>
    </xf>
    <xf numFmtId="9" fontId="0" fillId="3" borderId="9" xfId="2" applyNumberFormat="1" applyFont="1" applyFill="1" applyBorder="1" applyAlignment="1" applyProtection="1">
      <alignment horizontal="center" vertical="center"/>
    </xf>
    <xf numFmtId="0" fontId="0" fillId="3" borderId="26" xfId="0" applyNumberFormat="1" applyFont="1" applyFill="1" applyBorder="1" applyAlignment="1" applyProtection="1">
      <alignment horizontal="left"/>
    </xf>
    <xf numFmtId="0" fontId="0" fillId="3" borderId="44" xfId="0" applyNumberFormat="1" applyFont="1" applyFill="1" applyBorder="1" applyAlignment="1" applyProtection="1">
      <alignment horizontal="left"/>
    </xf>
    <xf numFmtId="10" fontId="2" fillId="0" borderId="66" xfId="2" applyNumberFormat="1" applyFont="1" applyFill="1" applyBorder="1" applyAlignment="1" applyProtection="1">
      <alignment horizontal="left"/>
    </xf>
    <xf numFmtId="10" fontId="2" fillId="0" borderId="72" xfId="2" applyNumberFormat="1" applyFont="1" applyFill="1" applyBorder="1" applyAlignment="1" applyProtection="1">
      <alignment horizontal="left"/>
    </xf>
    <xf numFmtId="10" fontId="2" fillId="0" borderId="67" xfId="2" applyNumberFormat="1" applyFont="1" applyFill="1" applyBorder="1" applyAlignment="1" applyProtection="1">
      <alignment horizontal="left"/>
    </xf>
    <xf numFmtId="0" fontId="0" fillId="0" borderId="69" xfId="0" applyNumberFormat="1" applyFont="1" applyFill="1" applyBorder="1" applyAlignment="1" applyProtection="1">
      <alignment horizontal="center"/>
    </xf>
    <xf numFmtId="0" fontId="6" fillId="12" borderId="30" xfId="0" applyNumberFormat="1" applyFont="1" applyFill="1" applyBorder="1" applyAlignment="1" applyProtection="1">
      <alignment horizontal="center" vertical="center"/>
    </xf>
    <xf numFmtId="0" fontId="6" fillId="12" borderId="65" xfId="0" applyNumberFormat="1" applyFont="1" applyFill="1" applyBorder="1" applyAlignment="1" applyProtection="1">
      <alignment horizontal="center" vertical="center"/>
    </xf>
    <xf numFmtId="0" fontId="6" fillId="12" borderId="70" xfId="0" applyNumberFormat="1" applyFont="1" applyFill="1" applyBorder="1" applyAlignment="1" applyProtection="1">
      <alignment horizontal="center" vertical="center"/>
    </xf>
    <xf numFmtId="0" fontId="5" fillId="13" borderId="66" xfId="0" applyNumberFormat="1" applyFont="1" applyFill="1" applyBorder="1" applyAlignment="1" applyProtection="1">
      <alignment horizontal="center" vertical="center"/>
    </xf>
    <xf numFmtId="0" fontId="5" fillId="13" borderId="67" xfId="0" applyNumberFormat="1" applyFont="1" applyFill="1" applyBorder="1" applyAlignment="1" applyProtection="1">
      <alignment horizontal="center" vertical="center"/>
    </xf>
    <xf numFmtId="0" fontId="5" fillId="0" borderId="68" xfId="0" applyNumberFormat="1" applyFont="1" applyFill="1" applyBorder="1" applyAlignment="1" applyProtection="1">
      <alignment horizontal="center"/>
    </xf>
    <xf numFmtId="0" fontId="5" fillId="0" borderId="69" xfId="0" applyNumberFormat="1" applyFont="1" applyFill="1" applyBorder="1" applyAlignment="1" applyProtection="1">
      <alignment horizontal="center"/>
    </xf>
    <xf numFmtId="0" fontId="5" fillId="0" borderId="32" xfId="0" applyNumberFormat="1" applyFont="1" applyFill="1" applyBorder="1" applyAlignment="1" applyProtection="1">
      <alignment horizontal="center"/>
    </xf>
    <xf numFmtId="0" fontId="5" fillId="0" borderId="30" xfId="0" applyNumberFormat="1" applyFont="1" applyFill="1" applyBorder="1" applyAlignment="1" applyProtection="1">
      <alignment horizontal="center"/>
    </xf>
    <xf numFmtId="0" fontId="5" fillId="0" borderId="65" xfId="0" applyNumberFormat="1" applyFont="1" applyFill="1" applyBorder="1" applyAlignment="1" applyProtection="1">
      <alignment horizontal="center"/>
    </xf>
    <xf numFmtId="0" fontId="5" fillId="0" borderId="70" xfId="0" applyNumberFormat="1" applyFont="1" applyFill="1" applyBorder="1" applyAlignment="1" applyProtection="1">
      <alignment horizontal="center"/>
    </xf>
    <xf numFmtId="0" fontId="3" fillId="0" borderId="68" xfId="0" applyNumberFormat="1" applyFont="1" applyFill="1" applyBorder="1" applyAlignment="1" applyProtection="1">
      <alignment horizontal="right" vertical="center"/>
    </xf>
    <xf numFmtId="0" fontId="3" fillId="0" borderId="22" xfId="0" applyNumberFormat="1" applyFont="1" applyFill="1" applyBorder="1" applyAlignment="1" applyProtection="1">
      <alignment horizontal="right" vertical="center"/>
    </xf>
    <xf numFmtId="0" fontId="3" fillId="0" borderId="30" xfId="0" applyNumberFormat="1" applyFont="1" applyFill="1" applyBorder="1" applyAlignment="1" applyProtection="1">
      <alignment horizontal="right" vertical="center"/>
    </xf>
    <xf numFmtId="0" fontId="3" fillId="0" borderId="6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32" xfId="0" quotePrefix="1" applyNumberFormat="1" applyFont="1" applyFill="1" applyBorder="1" applyAlignment="1" applyProtection="1">
      <alignment horizontal="left" vertical="center"/>
    </xf>
    <xf numFmtId="0" fontId="3" fillId="0" borderId="71" xfId="0" applyNumberFormat="1" applyFont="1" applyFill="1" applyBorder="1" applyAlignment="1" applyProtection="1">
      <alignment horizontal="left" vertical="center"/>
    </xf>
    <xf numFmtId="0" fontId="3" fillId="0" borderId="70" xfId="0" applyNumberFormat="1" applyFont="1" applyFill="1" applyBorder="1" applyAlignment="1" applyProtection="1">
      <alignment horizontal="left" vertical="center"/>
    </xf>
    <xf numFmtId="0" fontId="12" fillId="0" borderId="66" xfId="0" applyNumberFormat="1" applyFont="1" applyFill="1" applyBorder="1" applyAlignment="1" applyProtection="1">
      <alignment horizontal="left"/>
    </xf>
    <xf numFmtId="0" fontId="12" fillId="0" borderId="67" xfId="0" applyNumberFormat="1" applyFont="1" applyFill="1" applyBorder="1" applyAlignment="1" applyProtection="1">
      <alignment horizontal="left"/>
    </xf>
    <xf numFmtId="0" fontId="12" fillId="0" borderId="72" xfId="0" applyNumberFormat="1" applyFont="1" applyFill="1" applyBorder="1" applyAlignment="1" applyProtection="1">
      <alignment horizontal="left" wrapText="1"/>
    </xf>
    <xf numFmtId="0" fontId="12" fillId="0" borderId="67" xfId="0" applyNumberFormat="1" applyFont="1" applyFill="1" applyBorder="1" applyAlignment="1" applyProtection="1">
      <alignment horizontal="left" wrapText="1"/>
    </xf>
    <xf numFmtId="0" fontId="3" fillId="0" borderId="65" xfId="0" applyNumberFormat="1" applyFont="1" applyFill="1" applyBorder="1" applyAlignment="1" applyProtection="1">
      <alignment horizontal="center" vertical="center"/>
    </xf>
    <xf numFmtId="0" fontId="2" fillId="0" borderId="66" xfId="0" applyNumberFormat="1" applyFont="1" applyFill="1" applyBorder="1" applyAlignment="1" applyProtection="1">
      <alignment horizontal="left"/>
    </xf>
    <xf numFmtId="0" fontId="2" fillId="0" borderId="67" xfId="0" applyNumberFormat="1" applyFont="1" applyFill="1" applyBorder="1" applyAlignment="1" applyProtection="1">
      <alignment horizontal="left"/>
    </xf>
    <xf numFmtId="0" fontId="6" fillId="12" borderId="62" xfId="0" applyNumberFormat="1" applyFont="1" applyFill="1" applyBorder="1" applyAlignment="1" applyProtection="1">
      <alignment horizontal="center" vertical="center"/>
    </xf>
    <xf numFmtId="0" fontId="6" fillId="12" borderId="63" xfId="0" applyNumberFormat="1" applyFont="1" applyFill="1" applyBorder="1" applyAlignment="1" applyProtection="1">
      <alignment horizontal="center" vertical="center"/>
    </xf>
    <xf numFmtId="0" fontId="0" fillId="14" borderId="23" xfId="0" applyNumberFormat="1" applyFont="1" applyFill="1" applyBorder="1" applyAlignment="1" applyProtection="1">
      <alignment horizontal="left"/>
    </xf>
    <xf numFmtId="0" fontId="0" fillId="14" borderId="64" xfId="0" applyNumberFormat="1" applyFont="1" applyFill="1" applyBorder="1" applyAlignment="1" applyProtection="1">
      <alignment horizontal="left"/>
    </xf>
    <xf numFmtId="0" fontId="5" fillId="13" borderId="24" xfId="0" applyNumberFormat="1" applyFont="1" applyFill="1" applyBorder="1" applyAlignment="1" applyProtection="1">
      <alignment horizontal="center"/>
    </xf>
    <xf numFmtId="0" fontId="5" fillId="13" borderId="25" xfId="0" applyNumberFormat="1" applyFont="1" applyFill="1" applyBorder="1" applyAlignment="1" applyProtection="1">
      <alignment horizontal="center"/>
    </xf>
    <xf numFmtId="0" fontId="5" fillId="13" borderId="26" xfId="0" applyNumberFormat="1" applyFont="1" applyFill="1" applyBorder="1" applyAlignment="1" applyProtection="1">
      <alignment horizontal="center"/>
    </xf>
    <xf numFmtId="0" fontId="5" fillId="13" borderId="27" xfId="0" applyNumberFormat="1" applyFont="1" applyFill="1" applyBorder="1" applyAlignment="1" applyProtection="1">
      <alignment horizontal="center"/>
    </xf>
    <xf numFmtId="0" fontId="5" fillId="13" borderId="28" xfId="0" applyNumberFormat="1" applyFont="1" applyFill="1" applyBorder="1" applyAlignment="1" applyProtection="1">
      <alignment horizontal="center"/>
    </xf>
    <xf numFmtId="0" fontId="5" fillId="13" borderId="29" xfId="0" applyNumberFormat="1" applyFont="1" applyFill="1" applyBorder="1" applyAlignment="1" applyProtection="1">
      <alignment horizontal="center"/>
    </xf>
    <xf numFmtId="0" fontId="0" fillId="13" borderId="23" xfId="0" applyNumberFormat="1" applyFont="1" applyFill="1" applyBorder="1" applyAlignment="1" applyProtection="1">
      <alignment horizontal="left"/>
    </xf>
    <xf numFmtId="0" fontId="0" fillId="13" borderId="64" xfId="0" applyNumberFormat="1" applyFont="1" applyFill="1" applyBorder="1" applyAlignment="1" applyProtection="1">
      <alignment horizontal="left"/>
    </xf>
    <xf numFmtId="0" fontId="14" fillId="13" borderId="0" xfId="4" applyFont="1" applyFill="1" applyAlignment="1" applyProtection="1">
      <alignment horizontal="left" vertical="center"/>
      <protection locked="0"/>
    </xf>
    <xf numFmtId="0" fontId="14" fillId="0" borderId="0" xfId="4" applyFont="1" applyAlignment="1" applyProtection="1">
      <alignment horizontal="left" vertical="center"/>
      <protection locked="0"/>
    </xf>
    <xf numFmtId="0" fontId="14" fillId="0" borderId="0" xfId="4" applyFont="1" applyAlignment="1" applyProtection="1">
      <alignment vertical="center" wrapText="1"/>
      <protection locked="0"/>
    </xf>
    <xf numFmtId="0" fontId="14" fillId="0" borderId="0" xfId="4" applyFont="1" applyAlignment="1" applyProtection="1">
      <alignment horizontal="center" vertical="center"/>
      <protection locked="0"/>
    </xf>
    <xf numFmtId="0" fontId="0" fillId="0" borderId="0" xfId="0"/>
    <xf numFmtId="0" fontId="15" fillId="17" borderId="73" xfId="5" applyFont="1" applyFill="1" applyBorder="1" applyAlignment="1" applyProtection="1">
      <alignment horizontal="center" vertical="center"/>
      <protection locked="0"/>
    </xf>
    <xf numFmtId="0" fontId="15" fillId="17" borderId="74" xfId="5" applyFont="1" applyFill="1" applyBorder="1" applyAlignment="1" applyProtection="1">
      <alignment horizontal="center" vertical="center"/>
      <protection locked="0"/>
    </xf>
    <xf numFmtId="0" fontId="15" fillId="17" borderId="45" xfId="5" applyFont="1" applyFill="1" applyBorder="1" applyAlignment="1" applyProtection="1">
      <alignment horizontal="center" vertical="center"/>
      <protection locked="0"/>
    </xf>
    <xf numFmtId="0" fontId="3" fillId="0" borderId="0" xfId="5" applyFont="1" applyAlignment="1" applyProtection="1">
      <alignment vertical="center"/>
      <protection locked="0" hidden="1"/>
    </xf>
    <xf numFmtId="0" fontId="16" fillId="13" borderId="75" xfId="5" applyFont="1" applyFill="1" applyBorder="1" applyAlignment="1">
      <alignment horizontal="right" vertical="center"/>
    </xf>
    <xf numFmtId="0" fontId="16" fillId="13" borderId="65" xfId="5" applyFont="1" applyFill="1" applyBorder="1" applyAlignment="1">
      <alignment vertical="center"/>
    </xf>
    <xf numFmtId="0" fontId="15" fillId="13" borderId="65" xfId="5" applyFont="1" applyFill="1" applyBorder="1" applyAlignment="1" applyProtection="1">
      <alignment horizontal="left" vertical="center"/>
      <protection locked="0"/>
    </xf>
    <xf numFmtId="0" fontId="15" fillId="13" borderId="76" xfId="5" applyFont="1" applyFill="1" applyBorder="1" applyAlignment="1" applyProtection="1">
      <alignment horizontal="left" vertical="center"/>
      <protection locked="0"/>
    </xf>
    <xf numFmtId="0" fontId="15" fillId="13" borderId="77" xfId="5" applyFont="1" applyFill="1" applyBorder="1" applyAlignment="1" applyProtection="1">
      <alignment horizontal="left" vertical="center"/>
      <protection locked="0"/>
    </xf>
    <xf numFmtId="0" fontId="15" fillId="13" borderId="71" xfId="5" applyFont="1" applyFill="1" applyBorder="1" applyAlignment="1" applyProtection="1">
      <alignment vertical="center"/>
      <protection locked="0"/>
    </xf>
    <xf numFmtId="0" fontId="11" fillId="0" borderId="0" xfId="5" applyAlignment="1" applyProtection="1">
      <alignment vertical="center"/>
      <protection locked="0" hidden="1"/>
    </xf>
    <xf numFmtId="0" fontId="16" fillId="13" borderId="78" xfId="5" applyFont="1" applyFill="1" applyBorder="1" applyAlignment="1">
      <alignment horizontal="right" vertical="center"/>
    </xf>
    <xf numFmtId="0" fontId="16" fillId="13" borderId="72" xfId="5" applyFont="1" applyFill="1" applyBorder="1" applyAlignment="1">
      <alignment vertical="center"/>
    </xf>
    <xf numFmtId="0" fontId="15" fillId="13" borderId="72" xfId="5" applyFont="1" applyFill="1" applyBorder="1" applyAlignment="1" applyProtection="1">
      <alignment horizontal="left" vertical="center"/>
      <protection locked="0"/>
    </xf>
    <xf numFmtId="0" fontId="15" fillId="13" borderId="67" xfId="5" applyFont="1" applyFill="1" applyBorder="1" applyAlignment="1" applyProtection="1">
      <alignment horizontal="left" vertical="center"/>
      <protection locked="0"/>
    </xf>
    <xf numFmtId="0" fontId="15" fillId="13" borderId="70" xfId="5" applyFont="1" applyFill="1" applyBorder="1" applyAlignment="1" applyProtection="1">
      <alignment horizontal="left" vertical="center"/>
      <protection locked="0"/>
    </xf>
    <xf numFmtId="0" fontId="16" fillId="13" borderId="65" xfId="5" applyFont="1" applyFill="1" applyBorder="1" applyAlignment="1">
      <alignment horizontal="left" vertical="center" wrapText="1"/>
    </xf>
    <xf numFmtId="0" fontId="16" fillId="13" borderId="70" xfId="5" applyFont="1" applyFill="1" applyBorder="1" applyAlignment="1">
      <alignment horizontal="left" vertical="center" wrapText="1"/>
    </xf>
    <xf numFmtId="0" fontId="16" fillId="13" borderId="49" xfId="5" applyFont="1" applyFill="1" applyBorder="1" applyAlignment="1">
      <alignment vertical="center"/>
    </xf>
    <xf numFmtId="0" fontId="16" fillId="13" borderId="0" xfId="5" applyFont="1" applyFill="1" applyBorder="1" applyAlignment="1">
      <alignment vertical="center" wrapText="1"/>
    </xf>
    <xf numFmtId="0" fontId="16" fillId="13" borderId="71" xfId="5" applyFont="1" applyFill="1" applyBorder="1" applyAlignment="1">
      <alignment vertical="center" wrapText="1"/>
    </xf>
    <xf numFmtId="0" fontId="8" fillId="13" borderId="87" xfId="4" applyFont="1" applyFill="1" applyBorder="1" applyAlignment="1" applyProtection="1">
      <alignment horizontal="center" vertical="center"/>
      <protection locked="0"/>
    </xf>
    <xf numFmtId="0" fontId="8" fillId="13" borderId="33" xfId="7" applyNumberFormat="1" applyFont="1" applyFill="1" applyBorder="1" applyAlignment="1" applyProtection="1">
      <alignment vertical="center" wrapText="1"/>
      <protection locked="0"/>
    </xf>
    <xf numFmtId="167" fontId="4" fillId="18" borderId="68" xfId="1" applyNumberFormat="1" applyFont="1" applyFill="1" applyBorder="1" applyAlignment="1" applyProtection="1">
      <alignment horizontal="center" vertical="center"/>
      <protection locked="0"/>
    </xf>
    <xf numFmtId="170" fontId="3" fillId="0" borderId="5" xfId="8" quotePrefix="1" applyFont="1" applyFill="1" applyBorder="1" applyAlignment="1" applyProtection="1">
      <alignment vertical="center"/>
    </xf>
    <xf numFmtId="170" fontId="4" fillId="0" borderId="88" xfId="2" quotePrefix="1" applyNumberFormat="1" applyFont="1" applyFill="1" applyBorder="1" applyAlignment="1" applyProtection="1">
      <alignment horizontal="left" vertical="center"/>
    </xf>
    <xf numFmtId="10" fontId="11" fillId="0" borderId="0" xfId="5" applyNumberFormat="1" applyAlignment="1" applyProtection="1">
      <alignment vertical="center"/>
      <protection locked="0" hidden="1"/>
    </xf>
    <xf numFmtId="0" fontId="8" fillId="13" borderId="89" xfId="4" applyFont="1" applyFill="1" applyBorder="1" applyAlignment="1" applyProtection="1">
      <alignment horizontal="center" vertical="center"/>
      <protection locked="0"/>
    </xf>
    <xf numFmtId="0" fontId="8" fillId="13" borderId="90" xfId="7" applyNumberFormat="1" applyFont="1" applyFill="1" applyBorder="1" applyAlignment="1" applyProtection="1">
      <alignment vertical="center" wrapText="1"/>
      <protection locked="0"/>
    </xf>
    <xf numFmtId="10" fontId="4" fillId="13" borderId="30" xfId="2" applyNumberFormat="1" applyFont="1" applyFill="1" applyBorder="1" applyAlignment="1" applyProtection="1">
      <alignment horizontal="center" vertical="center" wrapText="1"/>
      <protection locked="0"/>
    </xf>
    <xf numFmtId="10" fontId="3" fillId="0" borderId="5" xfId="2" quotePrefix="1" applyNumberFormat="1" applyFont="1" applyFill="1" applyBorder="1" applyAlignment="1" applyProtection="1">
      <alignment horizontal="center" vertical="center"/>
    </xf>
    <xf numFmtId="166" fontId="3" fillId="13" borderId="88" xfId="2" quotePrefix="1" applyNumberFormat="1" applyFont="1" applyFill="1" applyBorder="1" applyAlignment="1" applyProtection="1">
      <alignment horizontal="left" vertical="center"/>
    </xf>
    <xf numFmtId="171" fontId="11" fillId="0" borderId="0" xfId="5" applyNumberFormat="1" applyAlignment="1" applyProtection="1">
      <alignment vertical="center"/>
      <protection locked="0" hidden="1"/>
    </xf>
    <xf numFmtId="172" fontId="11" fillId="0" borderId="0" xfId="5" applyNumberFormat="1" applyAlignment="1" applyProtection="1">
      <alignment vertical="center"/>
      <protection locked="0" hidden="1"/>
    </xf>
    <xf numFmtId="173" fontId="11" fillId="0" borderId="0" xfId="5" applyNumberFormat="1" applyAlignment="1" applyProtection="1">
      <alignment vertical="center"/>
      <protection locked="0" hidden="1"/>
    </xf>
    <xf numFmtId="0" fontId="5" fillId="18" borderId="20" xfId="4" applyFont="1" applyFill="1" applyBorder="1" applyAlignment="1" applyProtection="1">
      <alignment horizontal="left" vertical="center"/>
      <protection locked="0"/>
    </xf>
    <xf numFmtId="0" fontId="5" fillId="18" borderId="91" xfId="4" applyFont="1" applyFill="1" applyBorder="1" applyAlignment="1">
      <alignment vertical="center" wrapText="1"/>
    </xf>
    <xf numFmtId="167" fontId="4" fillId="18" borderId="91" xfId="8" quotePrefix="1" applyNumberFormat="1" applyFont="1" applyFill="1" applyBorder="1" applyAlignment="1" applyProtection="1">
      <alignment horizontal="center" vertical="center"/>
      <protection locked="0"/>
    </xf>
    <xf numFmtId="170" fontId="4" fillId="18" borderId="46" xfId="8" quotePrefix="1" applyFont="1" applyFill="1" applyBorder="1" applyAlignment="1" applyProtection="1">
      <alignment horizontal="center" vertical="center"/>
      <protection locked="0"/>
    </xf>
    <xf numFmtId="167" fontId="8" fillId="18" borderId="92" xfId="6" applyNumberFormat="1" applyFont="1" applyFill="1" applyBorder="1" applyAlignment="1" applyProtection="1">
      <alignment horizontal="center" vertical="center"/>
    </xf>
    <xf numFmtId="170" fontId="4" fillId="18" borderId="93" xfId="8" quotePrefix="1" applyFont="1" applyFill="1" applyBorder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center" vertical="center" wrapText="1"/>
      <protection locked="0"/>
    </xf>
    <xf numFmtId="0" fontId="14" fillId="0" borderId="0" xfId="4" applyFont="1" applyAlignment="1" applyProtection="1">
      <alignment horizontal="center" vertical="center"/>
      <protection locked="0"/>
    </xf>
    <xf numFmtId="10" fontId="14" fillId="0" borderId="0" xfId="2" applyNumberFormat="1" applyFont="1" applyAlignment="1" applyProtection="1">
      <alignment horizontal="center" vertical="center"/>
      <protection locked="0"/>
    </xf>
    <xf numFmtId="0" fontId="0" fillId="10" borderId="23" xfId="0" applyNumberFormat="1" applyFont="1" applyFill="1" applyBorder="1" applyAlignment="1" applyProtection="1">
      <alignment horizontal="left" vertical="center"/>
    </xf>
    <xf numFmtId="0" fontId="0" fillId="3" borderId="23" xfId="0" applyNumberFormat="1" applyFont="1" applyFill="1" applyBorder="1" applyAlignment="1" applyProtection="1">
      <alignment horizontal="left" vertical="center" wrapText="1"/>
    </xf>
    <xf numFmtId="0" fontId="0" fillId="3" borderId="23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horizontal="left" vertical="center"/>
    </xf>
    <xf numFmtId="0" fontId="17" fillId="19" borderId="79" xfId="4" applyFont="1" applyFill="1" applyBorder="1" applyAlignment="1">
      <alignment horizontal="center" vertical="center" wrapText="1"/>
    </xf>
    <xf numFmtId="0" fontId="17" fillId="19" borderId="80" xfId="4" applyFont="1" applyFill="1" applyBorder="1" applyAlignment="1">
      <alignment horizontal="center" vertical="center" wrapText="1"/>
    </xf>
    <xf numFmtId="167" fontId="17" fillId="19" borderId="81" xfId="4" applyNumberFormat="1" applyFont="1" applyFill="1" applyBorder="1" applyAlignment="1">
      <alignment horizontal="center" vertical="center" wrapText="1"/>
    </xf>
    <xf numFmtId="169" fontId="17" fillId="19" borderId="50" xfId="6" applyNumberFormat="1" applyFont="1" applyFill="1" applyBorder="1" applyAlignment="1" applyProtection="1">
      <alignment horizontal="center" vertical="center"/>
      <protection locked="0"/>
    </xf>
    <xf numFmtId="168" fontId="16" fillId="19" borderId="82" xfId="6" applyFont="1" applyFill="1" applyBorder="1" applyAlignment="1" applyProtection="1">
      <alignment horizontal="center" vertical="center"/>
      <protection locked="0"/>
    </xf>
    <xf numFmtId="0" fontId="17" fillId="19" borderId="83" xfId="4" applyFont="1" applyFill="1" applyBorder="1" applyAlignment="1">
      <alignment horizontal="center" vertical="center" wrapText="1"/>
    </xf>
    <xf numFmtId="0" fontId="17" fillId="19" borderId="84" xfId="4" applyFont="1" applyFill="1" applyBorder="1" applyAlignment="1">
      <alignment horizontal="center" vertical="center" wrapText="1"/>
    </xf>
    <xf numFmtId="167" fontId="17" fillId="19" borderId="85" xfId="4" applyNumberFormat="1" applyFont="1" applyFill="1" applyBorder="1" applyAlignment="1">
      <alignment horizontal="center" vertical="center" wrapText="1"/>
    </xf>
    <xf numFmtId="168" fontId="18" fillId="19" borderId="5" xfId="6" applyFont="1" applyFill="1" applyBorder="1" applyAlignment="1" applyProtection="1">
      <alignment horizontal="center" vertical="center"/>
      <protection locked="0"/>
    </xf>
    <xf numFmtId="168" fontId="16" fillId="19" borderId="86" xfId="6" applyFont="1" applyFill="1" applyBorder="1" applyAlignment="1" applyProtection="1">
      <alignment horizontal="center" vertical="center"/>
      <protection locked="0"/>
    </xf>
    <xf numFmtId="0" fontId="8" fillId="13" borderId="94" xfId="4" applyFont="1" applyFill="1" applyBorder="1" applyAlignment="1" applyProtection="1">
      <alignment horizontal="center" vertical="center"/>
      <protection locked="0"/>
    </xf>
    <xf numFmtId="0" fontId="8" fillId="13" borderId="95" xfId="7" applyNumberFormat="1" applyFont="1" applyFill="1" applyBorder="1" applyAlignment="1" applyProtection="1">
      <alignment vertical="center" wrapText="1"/>
      <protection locked="0"/>
    </xf>
    <xf numFmtId="10" fontId="4" fillId="13" borderId="22" xfId="2" applyNumberFormat="1" applyFont="1" applyFill="1" applyBorder="1" applyAlignment="1" applyProtection="1">
      <alignment horizontal="center" vertical="center" wrapText="1"/>
      <protection locked="0"/>
    </xf>
    <xf numFmtId="10" fontId="3" fillId="0" borderId="33" xfId="2" quotePrefix="1" applyNumberFormat="1" applyFont="1" applyFill="1" applyBorder="1" applyAlignment="1" applyProtection="1">
      <alignment horizontal="center" vertical="center"/>
    </xf>
    <xf numFmtId="166" fontId="3" fillId="13" borderId="96" xfId="2" quotePrefix="1" applyNumberFormat="1" applyFont="1" applyFill="1" applyBorder="1" applyAlignment="1" applyProtection="1">
      <alignment horizontal="left" vertical="center"/>
    </xf>
    <xf numFmtId="0" fontId="5" fillId="18" borderId="97" xfId="4" applyFont="1" applyFill="1" applyBorder="1" applyAlignment="1" applyProtection="1">
      <alignment horizontal="left" vertical="center"/>
      <protection locked="0"/>
    </xf>
    <xf numFmtId="0" fontId="5" fillId="18" borderId="98" xfId="4" applyFont="1" applyFill="1" applyBorder="1" applyAlignment="1">
      <alignment vertical="center" wrapText="1"/>
    </xf>
    <xf numFmtId="167" fontId="4" fillId="18" borderId="98" xfId="8" quotePrefix="1" applyNumberFormat="1" applyFont="1" applyFill="1" applyBorder="1" applyAlignment="1" applyProtection="1">
      <alignment horizontal="center" vertical="center"/>
      <protection locked="0"/>
    </xf>
  </cellXfs>
  <cellStyles count="9">
    <cellStyle name="Moeda" xfId="1" builtinId="4"/>
    <cellStyle name="Moeda 2" xfId="3"/>
    <cellStyle name="Moeda 2 12" xfId="8"/>
    <cellStyle name="Normal" xfId="0" builtinId="0"/>
    <cellStyle name="Normal 2" xfId="5"/>
    <cellStyle name="Normal 2 2" xfId="4"/>
    <cellStyle name="Porcentagem" xfId="2" builtinId="5"/>
    <cellStyle name="Porcentagem 2 2" xfId="7"/>
    <cellStyle name="Separador de milhares 2 2" xfId="6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b/>
        <i val="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BFBFBF"/>
      <rgbColor rgb="FF808080"/>
      <rgbColor rgb="FFAFABAB"/>
      <rgbColor rgb="FF993366"/>
      <rgbColor rgb="FFF6F4F6"/>
      <rgbColor rgb="FFF2F2F2"/>
      <rgbColor rgb="FF660066"/>
      <rgbColor rgb="FFFF8080"/>
      <rgbColor rgb="FF0066CC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D9D9D9"/>
      <rgbColor rgb="FFFFFF99"/>
      <rgbColor rgb="FF99CCFF"/>
      <rgbColor rgb="FFFF9999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767171"/>
      <rgbColor rgb="FFA6A6A6"/>
      <rgbColor rgb="FF003366"/>
      <rgbColor rgb="FF339966"/>
      <rgbColor rgb="FF003300"/>
      <rgbColor rgb="FF333300"/>
      <rgbColor rgb="FF993300"/>
      <rgbColor rgb="FF993366"/>
      <rgbColor rgb="FF59595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997560</xdr:colOff>
      <xdr:row>1</xdr:row>
      <xdr:rowOff>120600</xdr:rowOff>
    </xdr:from>
    <xdr:to>
      <xdr:col>14</xdr:col>
      <xdr:colOff>33226</xdr:colOff>
      <xdr:row>6</xdr:row>
      <xdr:rowOff>119417</xdr:rowOff>
    </xdr:to>
    <xdr:pic>
      <xdr:nvPicPr>
        <xdr:cNvPr id="2" name="Imagem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17422647" y="441792"/>
          <a:ext cx="2070376" cy="142756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2</xdr:row>
      <xdr:rowOff>165600</xdr:rowOff>
    </xdr:from>
    <xdr:to>
      <xdr:col>10</xdr:col>
      <xdr:colOff>1343424</xdr:colOff>
      <xdr:row>6</xdr:row>
      <xdr:rowOff>95249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D589BFFB-2CF3-4850-A3DE-9ACFB873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40125" y="651375"/>
          <a:ext cx="1572024" cy="10726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22151</xdr:colOff>
      <xdr:row>1</xdr:row>
      <xdr:rowOff>99681</xdr:rowOff>
    </xdr:from>
    <xdr:to>
      <xdr:col>6</xdr:col>
      <xdr:colOff>785923</xdr:colOff>
      <xdr:row>6</xdr:row>
      <xdr:rowOff>42974</xdr:rowOff>
    </xdr:to>
    <xdr:pic>
      <xdr:nvPicPr>
        <xdr:cNvPr id="3" name="Imagem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7575698" y="265815"/>
          <a:ext cx="1295399" cy="962246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124241</xdr:colOff>
      <xdr:row>1</xdr:row>
      <xdr:rowOff>82827</xdr:rowOff>
    </xdr:from>
    <xdr:to>
      <xdr:col>6</xdr:col>
      <xdr:colOff>677931</xdr:colOff>
      <xdr:row>7</xdr:row>
      <xdr:rowOff>114300</xdr:rowOff>
    </xdr:to>
    <xdr:pic>
      <xdr:nvPicPr>
        <xdr:cNvPr id="3" name="Imagem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8531089" y="248479"/>
          <a:ext cx="1507434" cy="1030067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153442</xdr:colOff>
      <xdr:row>49</xdr:row>
      <xdr:rowOff>58265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68642" cy="79925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56030</xdr:colOff>
      <xdr:row>1</xdr:row>
      <xdr:rowOff>156438</xdr:rowOff>
    </xdr:from>
    <xdr:to>
      <xdr:col>6</xdr:col>
      <xdr:colOff>952500</xdr:colOff>
      <xdr:row>8</xdr:row>
      <xdr:rowOff>34743</xdr:rowOff>
    </xdr:to>
    <xdr:pic>
      <xdr:nvPicPr>
        <xdr:cNvPr id="2" name="Imagem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8123705" y="385038"/>
          <a:ext cx="1439395" cy="10117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56030</xdr:colOff>
      <xdr:row>1</xdr:row>
      <xdr:rowOff>156438</xdr:rowOff>
    </xdr:from>
    <xdr:to>
      <xdr:col>6</xdr:col>
      <xdr:colOff>952500</xdr:colOff>
      <xdr:row>8</xdr:row>
      <xdr:rowOff>34743</xdr:rowOff>
    </xdr:to>
    <xdr:pic>
      <xdr:nvPicPr>
        <xdr:cNvPr id="2" name="Imagem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8124265" y="380556"/>
          <a:ext cx="1434353" cy="976481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4"/>
  <sheetViews>
    <sheetView tabSelected="1" zoomScale="80" zoomScaleNormal="80" workbookViewId="0">
      <pane ySplit="10" topLeftCell="A11" activePane="bottomLeft" state="frozen"/>
      <selection pane="bottomLeft" activeCell="E95" sqref="E95"/>
    </sheetView>
  </sheetViews>
  <sheetFormatPr defaultColWidth="11.5703125" defaultRowHeight="12.75" x14ac:dyDescent="0.2"/>
  <cols>
    <col min="1" max="1" width="3.140625" style="1" customWidth="1"/>
    <col min="2" max="2" width="15.140625" style="1" customWidth="1"/>
    <col min="3" max="3" width="16.140625" style="2" customWidth="1"/>
    <col min="4" max="4" width="15.42578125" style="2" customWidth="1"/>
    <col min="5" max="5" width="72.42578125" style="1" customWidth="1"/>
    <col min="6" max="6" width="8.28515625" style="2" customWidth="1"/>
    <col min="7" max="7" width="13" style="3" customWidth="1"/>
    <col min="8" max="8" width="18.7109375" style="3" customWidth="1"/>
    <col min="9" max="9" width="20.7109375" style="3" customWidth="1"/>
    <col min="10" max="10" width="19.7109375" style="3" customWidth="1"/>
    <col min="11" max="11" width="20.7109375" style="3" customWidth="1"/>
    <col min="12" max="12" width="22.7109375" style="3" customWidth="1"/>
    <col min="13" max="14" width="22.7109375" style="1" customWidth="1"/>
    <col min="15" max="15" width="11.140625" style="1" bestFit="1" customWidth="1"/>
  </cols>
  <sheetData>
    <row r="1" spans="2:16" ht="25.5" customHeight="1" thickBot="1" x14ac:dyDescent="0.25">
      <c r="B1" s="163" t="s">
        <v>534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2:16" ht="20.25" customHeight="1" thickBot="1" x14ac:dyDescent="0.3">
      <c r="B2" s="66"/>
      <c r="C2" s="67"/>
      <c r="D2" s="67"/>
      <c r="E2" s="68"/>
      <c r="F2" s="69"/>
      <c r="G2" s="164"/>
      <c r="H2" s="164"/>
      <c r="I2" s="70"/>
      <c r="J2" s="71"/>
      <c r="K2" s="71"/>
      <c r="L2" s="70"/>
      <c r="M2" s="165"/>
      <c r="N2" s="166"/>
      <c r="O2" s="166"/>
    </row>
    <row r="3" spans="2:16" s="79" customFormat="1" ht="24.95" customHeight="1" thickBot="1" x14ac:dyDescent="0.25">
      <c r="B3" s="86" t="s">
        <v>637</v>
      </c>
      <c r="C3" s="167" t="s">
        <v>6</v>
      </c>
      <c r="D3" s="167"/>
      <c r="E3" s="167"/>
      <c r="F3" s="167"/>
      <c r="G3" s="87"/>
      <c r="H3" s="88" t="s">
        <v>535</v>
      </c>
      <c r="I3" s="87" t="s">
        <v>681</v>
      </c>
      <c r="J3" s="169" t="s">
        <v>536</v>
      </c>
      <c r="K3" s="168" t="s">
        <v>537</v>
      </c>
      <c r="L3" s="168"/>
      <c r="M3" s="165"/>
      <c r="N3" s="166"/>
      <c r="O3" s="166"/>
    </row>
    <row r="4" spans="2:16" s="79" customFormat="1" ht="24.95" customHeight="1" thickBot="1" x14ac:dyDescent="0.25">
      <c r="B4" s="86" t="s">
        <v>538</v>
      </c>
      <c r="C4" s="167" t="s">
        <v>10</v>
      </c>
      <c r="D4" s="167"/>
      <c r="E4" s="167"/>
      <c r="F4" s="167"/>
      <c r="G4" s="87"/>
      <c r="H4" s="88" t="s">
        <v>540</v>
      </c>
      <c r="I4" s="89">
        <v>46160</v>
      </c>
      <c r="J4" s="169"/>
      <c r="K4" s="168"/>
      <c r="L4" s="168"/>
      <c r="M4" s="165"/>
      <c r="N4" s="166"/>
      <c r="O4" s="166"/>
    </row>
    <row r="5" spans="2:16" s="79" customFormat="1" ht="24.95" customHeight="1" thickBot="1" x14ac:dyDescent="0.25">
      <c r="B5" s="86" t="s">
        <v>539</v>
      </c>
      <c r="C5" s="167" t="s">
        <v>8</v>
      </c>
      <c r="D5" s="167"/>
      <c r="E5" s="88"/>
      <c r="F5" s="90"/>
      <c r="G5" s="65"/>
      <c r="H5" s="88" t="s">
        <v>543</v>
      </c>
      <c r="I5" s="90" t="s">
        <v>14</v>
      </c>
      <c r="J5" s="88" t="s">
        <v>541</v>
      </c>
      <c r="K5" s="92">
        <v>0.27</v>
      </c>
      <c r="L5" s="81"/>
      <c r="M5" s="165"/>
      <c r="N5" s="166"/>
      <c r="O5" s="166"/>
    </row>
    <row r="6" spans="2:16" s="79" customFormat="1" ht="19.5" customHeight="1" thickBot="1" x14ac:dyDescent="0.3">
      <c r="B6" s="172" t="s">
        <v>542</v>
      </c>
      <c r="C6" s="168" t="s">
        <v>638</v>
      </c>
      <c r="D6" s="168"/>
      <c r="E6" s="168"/>
      <c r="F6" s="90"/>
      <c r="G6" s="88"/>
      <c r="H6" s="91"/>
      <c r="I6" s="175"/>
      <c r="J6" s="175" t="s">
        <v>544</v>
      </c>
      <c r="K6" s="170">
        <v>0.21</v>
      </c>
      <c r="L6" s="82"/>
      <c r="M6" s="165"/>
      <c r="N6" s="166"/>
      <c r="O6" s="166"/>
    </row>
    <row r="7" spans="2:16" s="79" customFormat="1" ht="19.5" customHeight="1" thickBot="1" x14ac:dyDescent="0.3">
      <c r="B7" s="173"/>
      <c r="C7" s="174"/>
      <c r="D7" s="174"/>
      <c r="E7" s="174"/>
      <c r="F7" s="93"/>
      <c r="G7" s="94"/>
      <c r="H7" s="95"/>
      <c r="I7" s="176"/>
      <c r="J7" s="176"/>
      <c r="K7" s="171"/>
      <c r="L7" s="96"/>
      <c r="M7" s="165"/>
      <c r="N7" s="166"/>
      <c r="O7" s="166"/>
    </row>
    <row r="8" spans="2:16" ht="13.5" thickBot="1" x14ac:dyDescent="0.25">
      <c r="B8" s="8"/>
      <c r="C8" s="8"/>
      <c r="D8" s="8"/>
      <c r="E8" s="8"/>
      <c r="F8" s="8"/>
      <c r="G8" s="8"/>
      <c r="H8" s="8"/>
      <c r="I8" s="9"/>
      <c r="J8" s="8"/>
      <c r="K8" s="9"/>
      <c r="L8" s="8"/>
      <c r="M8" s="8"/>
      <c r="N8" s="8"/>
    </row>
    <row r="9" spans="2:16" ht="21.75" customHeight="1" x14ac:dyDescent="0.2">
      <c r="B9" s="143" t="s">
        <v>545</v>
      </c>
      <c r="C9" s="139" t="s">
        <v>16</v>
      </c>
      <c r="D9" s="139" t="s">
        <v>17</v>
      </c>
      <c r="E9" s="139" t="s">
        <v>11</v>
      </c>
      <c r="F9" s="139" t="s">
        <v>19</v>
      </c>
      <c r="G9" s="139" t="s">
        <v>546</v>
      </c>
      <c r="H9" s="141" t="s">
        <v>547</v>
      </c>
      <c r="I9" s="141"/>
      <c r="J9" s="142" t="s">
        <v>548</v>
      </c>
      <c r="K9" s="142"/>
      <c r="L9" s="150" t="s">
        <v>549</v>
      </c>
      <c r="M9" s="150" t="s">
        <v>550</v>
      </c>
      <c r="N9" s="150" t="s">
        <v>551</v>
      </c>
      <c r="O9" s="152" t="s">
        <v>552</v>
      </c>
    </row>
    <row r="10" spans="2:16" ht="17.25" customHeight="1" x14ac:dyDescent="0.2">
      <c r="B10" s="144"/>
      <c r="C10" s="140"/>
      <c r="D10" s="140"/>
      <c r="E10" s="140"/>
      <c r="F10" s="140"/>
      <c r="G10" s="140"/>
      <c r="H10" s="10" t="s">
        <v>34</v>
      </c>
      <c r="I10" s="10" t="s">
        <v>35</v>
      </c>
      <c r="J10" s="11" t="s">
        <v>34</v>
      </c>
      <c r="K10" s="11" t="s">
        <v>35</v>
      </c>
      <c r="L10" s="151"/>
      <c r="M10" s="151"/>
      <c r="N10" s="151"/>
      <c r="O10" s="153"/>
    </row>
    <row r="11" spans="2:16" ht="15" x14ac:dyDescent="0.2">
      <c r="B11" s="72" t="s">
        <v>553</v>
      </c>
      <c r="C11" s="12" t="s">
        <v>38</v>
      </c>
      <c r="D11" s="13" t="s">
        <v>38</v>
      </c>
      <c r="E11" s="14" t="s">
        <v>554</v>
      </c>
      <c r="F11" s="15" t="s">
        <v>38</v>
      </c>
      <c r="G11" s="15"/>
      <c r="H11" s="16"/>
      <c r="I11" s="16">
        <f>SUBTOTAL(109,I12:I16)</f>
        <v>0</v>
      </c>
      <c r="J11" s="16"/>
      <c r="K11" s="16">
        <f>SUBTOTAL(109,K12:K16)</f>
        <v>0</v>
      </c>
      <c r="L11" s="16"/>
      <c r="M11" s="16"/>
      <c r="N11" s="16">
        <f>SUBTOTAL(109,N12:N16)</f>
        <v>0</v>
      </c>
      <c r="O11" s="73" t="e">
        <f>N11/SUBTOTAL(109, N11:N82)</f>
        <v>#DIV/0!</v>
      </c>
      <c r="P11" s="17"/>
    </row>
    <row r="12" spans="2:16" ht="30" x14ac:dyDescent="0.2">
      <c r="B12" s="76" t="s">
        <v>555</v>
      </c>
      <c r="C12" s="21" t="s">
        <v>36</v>
      </c>
      <c r="D12" s="21" t="s">
        <v>37</v>
      </c>
      <c r="E12" s="83" t="s">
        <v>40</v>
      </c>
      <c r="F12" s="22" t="s">
        <v>41</v>
      </c>
      <c r="G12" s="22">
        <v>2</v>
      </c>
      <c r="H12" s="23"/>
      <c r="I12" s="23">
        <f>G12*H12</f>
        <v>0</v>
      </c>
      <c r="J12" s="23"/>
      <c r="K12" s="23">
        <f>G12*J12</f>
        <v>0</v>
      </c>
      <c r="L12" s="23">
        <f>H12 + J12</f>
        <v>0</v>
      </c>
      <c r="M12" s="23">
        <f>L12*(1+$K$5)</f>
        <v>0</v>
      </c>
      <c r="N12" s="23">
        <f>G12*M12</f>
        <v>0</v>
      </c>
      <c r="O12" s="77" t="e">
        <f>N12/SUBTOTAL(109, N11:N82)</f>
        <v>#DIV/0!</v>
      </c>
    </row>
    <row r="13" spans="2:16" ht="30" x14ac:dyDescent="0.2">
      <c r="B13" s="74" t="s">
        <v>556</v>
      </c>
      <c r="C13" s="18" t="s">
        <v>58</v>
      </c>
      <c r="D13" s="18" t="s">
        <v>42</v>
      </c>
      <c r="E13" s="84" t="s">
        <v>59</v>
      </c>
      <c r="F13" s="19" t="s">
        <v>41</v>
      </c>
      <c r="G13" s="19">
        <v>1</v>
      </c>
      <c r="H13" s="20"/>
      <c r="I13" s="20">
        <f>G13*H13</f>
        <v>0</v>
      </c>
      <c r="J13" s="20"/>
      <c r="K13" s="20">
        <f>G13*J13</f>
        <v>0</v>
      </c>
      <c r="L13" s="20">
        <f>H13 + J13</f>
        <v>0</v>
      </c>
      <c r="M13" s="23">
        <f t="shared" ref="M13:M16" si="0">L13*(1+$K$5)</f>
        <v>0</v>
      </c>
      <c r="N13" s="20">
        <f>G13*M13</f>
        <v>0</v>
      </c>
      <c r="O13" s="75" t="e">
        <f>N13/SUBTOTAL(109, N11:N82)</f>
        <v>#DIV/0!</v>
      </c>
    </row>
    <row r="14" spans="2:16" ht="15" x14ac:dyDescent="0.2">
      <c r="B14" s="76" t="s">
        <v>557</v>
      </c>
      <c r="C14" s="21" t="s">
        <v>505</v>
      </c>
      <c r="D14" s="21" t="s">
        <v>37</v>
      </c>
      <c r="E14" s="83" t="s">
        <v>507</v>
      </c>
      <c r="F14" s="22" t="s">
        <v>73</v>
      </c>
      <c r="G14" s="22">
        <v>1</v>
      </c>
      <c r="H14" s="23"/>
      <c r="I14" s="23">
        <f>G14*H14</f>
        <v>0</v>
      </c>
      <c r="J14" s="23"/>
      <c r="K14" s="23">
        <f>G14*J14</f>
        <v>0</v>
      </c>
      <c r="L14" s="23">
        <f>H14 + J14</f>
        <v>0</v>
      </c>
      <c r="M14" s="23">
        <f t="shared" si="0"/>
        <v>0</v>
      </c>
      <c r="N14" s="23">
        <f>G14*M14</f>
        <v>0</v>
      </c>
      <c r="O14" s="77" t="e">
        <f>N14/SUBTOTAL(109, N11:N82)</f>
        <v>#DIV/0!</v>
      </c>
    </row>
    <row r="15" spans="2:16" ht="30" x14ac:dyDescent="0.2">
      <c r="B15" s="74" t="s">
        <v>558</v>
      </c>
      <c r="C15" s="18" t="s">
        <v>68</v>
      </c>
      <c r="D15" s="18" t="s">
        <v>37</v>
      </c>
      <c r="E15" s="84" t="s">
        <v>69</v>
      </c>
      <c r="F15" s="19" t="s">
        <v>70</v>
      </c>
      <c r="G15" s="19">
        <v>1</v>
      </c>
      <c r="H15" s="20"/>
      <c r="I15" s="20">
        <f>G15*H15</f>
        <v>0</v>
      </c>
      <c r="J15" s="20"/>
      <c r="K15" s="20">
        <f>G15*J15</f>
        <v>0</v>
      </c>
      <c r="L15" s="20">
        <f>H15 + J15</f>
        <v>0</v>
      </c>
      <c r="M15" s="23">
        <f t="shared" si="0"/>
        <v>0</v>
      </c>
      <c r="N15" s="20">
        <f>G15*M15</f>
        <v>0</v>
      </c>
      <c r="O15" s="75" t="e">
        <f>N15/SUBTOTAL(109, N11:N82)</f>
        <v>#DIV/0!</v>
      </c>
    </row>
    <row r="16" spans="2:16" ht="15" x14ac:dyDescent="0.2">
      <c r="B16" s="76" t="s">
        <v>559</v>
      </c>
      <c r="C16" s="21" t="s">
        <v>76</v>
      </c>
      <c r="D16" s="21" t="s">
        <v>37</v>
      </c>
      <c r="E16" s="83" t="s">
        <v>77</v>
      </c>
      <c r="F16" s="22" t="s">
        <v>73</v>
      </c>
      <c r="G16" s="22">
        <v>1</v>
      </c>
      <c r="H16" s="23"/>
      <c r="I16" s="23">
        <f>G16*H16</f>
        <v>0</v>
      </c>
      <c r="J16" s="23"/>
      <c r="K16" s="23">
        <f>G16*J16</f>
        <v>0</v>
      </c>
      <c r="L16" s="23">
        <f>H16 + J16</f>
        <v>0</v>
      </c>
      <c r="M16" s="23">
        <f t="shared" si="0"/>
        <v>0</v>
      </c>
      <c r="N16" s="23">
        <f>G16*M16</f>
        <v>0</v>
      </c>
      <c r="O16" s="77" t="e">
        <f>N16/SUBTOTAL(109, N11:N82)</f>
        <v>#DIV/0!</v>
      </c>
    </row>
    <row r="17" spans="2:16" ht="15" x14ac:dyDescent="0.2">
      <c r="B17" s="72" t="s">
        <v>560</v>
      </c>
      <c r="C17" s="12" t="s">
        <v>38</v>
      </c>
      <c r="D17" s="13" t="s">
        <v>38</v>
      </c>
      <c r="E17" s="85" t="s">
        <v>561</v>
      </c>
      <c r="F17" s="15" t="s">
        <v>38</v>
      </c>
      <c r="G17" s="15"/>
      <c r="H17" s="16"/>
      <c r="I17" s="16">
        <f>SUBTOTAL(109,I18:I25)</f>
        <v>0</v>
      </c>
      <c r="J17" s="16"/>
      <c r="K17" s="16">
        <f>SUBTOTAL(109,K18:K25)</f>
        <v>0</v>
      </c>
      <c r="L17" s="16"/>
      <c r="M17" s="16"/>
      <c r="N17" s="16">
        <f>SUBTOTAL(109,N18:N25)</f>
        <v>0</v>
      </c>
      <c r="O17" s="73" t="e">
        <f>N17/SUBTOTAL(109, N11:N82)</f>
        <v>#DIV/0!</v>
      </c>
      <c r="P17" s="17"/>
    </row>
    <row r="18" spans="2:16" ht="45" x14ac:dyDescent="0.2">
      <c r="B18" s="76" t="s">
        <v>562</v>
      </c>
      <c r="C18" s="21" t="s">
        <v>83</v>
      </c>
      <c r="D18" s="21" t="s">
        <v>42</v>
      </c>
      <c r="E18" s="83" t="s">
        <v>84</v>
      </c>
      <c r="F18" s="22" t="s">
        <v>85</v>
      </c>
      <c r="G18" s="22">
        <v>1.5</v>
      </c>
      <c r="H18" s="23"/>
      <c r="I18" s="23">
        <f t="shared" ref="I18:I25" si="1">G18*H18</f>
        <v>0</v>
      </c>
      <c r="J18" s="23"/>
      <c r="K18" s="23">
        <f t="shared" ref="K18:K25" si="2">G18*J18</f>
        <v>0</v>
      </c>
      <c r="L18" s="23">
        <f t="shared" ref="L18:L25" si="3">H18 + J18</f>
        <v>0</v>
      </c>
      <c r="M18" s="23">
        <f>L18*(1+K$5)</f>
        <v>0</v>
      </c>
      <c r="N18" s="23">
        <f t="shared" ref="N18:N25" si="4">G18*M18</f>
        <v>0</v>
      </c>
      <c r="O18" s="77" t="e">
        <f>N18/SUBTOTAL(109, N11:N82)</f>
        <v>#DIV/0!</v>
      </c>
    </row>
    <row r="19" spans="2:16" ht="45" x14ac:dyDescent="0.2">
      <c r="B19" s="74" t="s">
        <v>563</v>
      </c>
      <c r="C19" s="18" t="s">
        <v>102</v>
      </c>
      <c r="D19" s="18" t="s">
        <v>37</v>
      </c>
      <c r="E19" s="84" t="s">
        <v>103</v>
      </c>
      <c r="F19" s="19" t="s">
        <v>73</v>
      </c>
      <c r="G19" s="19">
        <v>1</v>
      </c>
      <c r="H19" s="20"/>
      <c r="I19" s="20">
        <f t="shared" si="1"/>
        <v>0</v>
      </c>
      <c r="J19" s="20"/>
      <c r="K19" s="20">
        <f t="shared" si="2"/>
        <v>0</v>
      </c>
      <c r="L19" s="20">
        <f t="shared" si="3"/>
        <v>0</v>
      </c>
      <c r="M19" s="23">
        <f t="shared" ref="M19:M25" si="5">L19*(1+K$5)</f>
        <v>0</v>
      </c>
      <c r="N19" s="20">
        <f t="shared" si="4"/>
        <v>0</v>
      </c>
      <c r="O19" s="75" t="e">
        <f>N19/SUBTOTAL(109, N11:N82)</f>
        <v>#DIV/0!</v>
      </c>
    </row>
    <row r="20" spans="2:16" ht="30" x14ac:dyDescent="0.2">
      <c r="B20" s="76" t="s">
        <v>564</v>
      </c>
      <c r="C20" s="21" t="s">
        <v>121</v>
      </c>
      <c r="D20" s="21" t="s">
        <v>37</v>
      </c>
      <c r="E20" s="83" t="s">
        <v>122</v>
      </c>
      <c r="F20" s="22" t="s">
        <v>85</v>
      </c>
      <c r="G20" s="22">
        <v>30</v>
      </c>
      <c r="H20" s="23"/>
      <c r="I20" s="23">
        <f t="shared" si="1"/>
        <v>0</v>
      </c>
      <c r="J20" s="23"/>
      <c r="K20" s="23">
        <f t="shared" si="2"/>
        <v>0</v>
      </c>
      <c r="L20" s="23">
        <f t="shared" si="3"/>
        <v>0</v>
      </c>
      <c r="M20" s="23">
        <f t="shared" si="5"/>
        <v>0</v>
      </c>
      <c r="N20" s="23">
        <f t="shared" si="4"/>
        <v>0</v>
      </c>
      <c r="O20" s="77" t="e">
        <f>N20/SUBTOTAL(109, N11:N82)</f>
        <v>#DIV/0!</v>
      </c>
    </row>
    <row r="21" spans="2:16" ht="30" x14ac:dyDescent="0.2">
      <c r="B21" s="74" t="s">
        <v>565</v>
      </c>
      <c r="C21" s="18" t="s">
        <v>127</v>
      </c>
      <c r="D21" s="18" t="s">
        <v>37</v>
      </c>
      <c r="E21" s="84" t="s">
        <v>128</v>
      </c>
      <c r="F21" s="19" t="s">
        <v>85</v>
      </c>
      <c r="G21" s="19">
        <v>9.3000000000000007</v>
      </c>
      <c r="H21" s="20"/>
      <c r="I21" s="20">
        <f t="shared" si="1"/>
        <v>0</v>
      </c>
      <c r="J21" s="20"/>
      <c r="K21" s="20">
        <f t="shared" si="2"/>
        <v>0</v>
      </c>
      <c r="L21" s="20">
        <f t="shared" si="3"/>
        <v>0</v>
      </c>
      <c r="M21" s="23">
        <f t="shared" si="5"/>
        <v>0</v>
      </c>
      <c r="N21" s="20">
        <f t="shared" si="4"/>
        <v>0</v>
      </c>
      <c r="O21" s="75" t="e">
        <f>N21/SUBTOTAL(109, N11:N82)</f>
        <v>#DIV/0!</v>
      </c>
    </row>
    <row r="22" spans="2:16" ht="30" x14ac:dyDescent="0.2">
      <c r="B22" s="76" t="s">
        <v>566</v>
      </c>
      <c r="C22" s="21" t="s">
        <v>134</v>
      </c>
      <c r="D22" s="21" t="s">
        <v>37</v>
      </c>
      <c r="E22" s="83" t="s">
        <v>135</v>
      </c>
      <c r="F22" s="22" t="s">
        <v>73</v>
      </c>
      <c r="G22" s="22">
        <v>1</v>
      </c>
      <c r="H22" s="23"/>
      <c r="I22" s="23">
        <f t="shared" si="1"/>
        <v>0</v>
      </c>
      <c r="J22" s="23"/>
      <c r="K22" s="23">
        <f t="shared" si="2"/>
        <v>0</v>
      </c>
      <c r="L22" s="23">
        <f t="shared" si="3"/>
        <v>0</v>
      </c>
      <c r="M22" s="23">
        <f t="shared" si="5"/>
        <v>0</v>
      </c>
      <c r="N22" s="23">
        <f t="shared" si="4"/>
        <v>0</v>
      </c>
      <c r="O22" s="77" t="e">
        <f>N22/SUBTOTAL(109, N11:N82)</f>
        <v>#DIV/0!</v>
      </c>
    </row>
    <row r="23" spans="2:16" ht="15" x14ac:dyDescent="0.2">
      <c r="B23" s="74" t="s">
        <v>567</v>
      </c>
      <c r="C23" s="18" t="s">
        <v>509</v>
      </c>
      <c r="D23" s="18" t="s">
        <v>37</v>
      </c>
      <c r="E23" s="84" t="s">
        <v>511</v>
      </c>
      <c r="F23" s="19" t="s">
        <v>73</v>
      </c>
      <c r="G23" s="19">
        <v>1</v>
      </c>
      <c r="H23" s="20"/>
      <c r="I23" s="20">
        <f t="shared" si="1"/>
        <v>0</v>
      </c>
      <c r="J23" s="20"/>
      <c r="K23" s="20">
        <f t="shared" si="2"/>
        <v>0</v>
      </c>
      <c r="L23" s="20">
        <f t="shared" si="3"/>
        <v>0</v>
      </c>
      <c r="M23" s="23">
        <f t="shared" si="5"/>
        <v>0</v>
      </c>
      <c r="N23" s="20">
        <f t="shared" si="4"/>
        <v>0</v>
      </c>
      <c r="O23" s="75" t="e">
        <f>N23/SUBTOTAL(109, N11:N82)</f>
        <v>#DIV/0!</v>
      </c>
    </row>
    <row r="24" spans="2:16" ht="30" x14ac:dyDescent="0.2">
      <c r="B24" s="76" t="s">
        <v>568</v>
      </c>
      <c r="C24" s="21" t="s">
        <v>139</v>
      </c>
      <c r="D24" s="21" t="s">
        <v>37</v>
      </c>
      <c r="E24" s="83" t="s">
        <v>140</v>
      </c>
      <c r="F24" s="22" t="s">
        <v>141</v>
      </c>
      <c r="G24" s="22">
        <v>5</v>
      </c>
      <c r="H24" s="23"/>
      <c r="I24" s="23">
        <f t="shared" si="1"/>
        <v>0</v>
      </c>
      <c r="J24" s="23"/>
      <c r="K24" s="23">
        <f t="shared" si="2"/>
        <v>0</v>
      </c>
      <c r="L24" s="23">
        <f t="shared" si="3"/>
        <v>0</v>
      </c>
      <c r="M24" s="23">
        <f t="shared" si="5"/>
        <v>0</v>
      </c>
      <c r="N24" s="23">
        <f t="shared" si="4"/>
        <v>0</v>
      </c>
      <c r="O24" s="77" t="e">
        <f>N24/SUBTOTAL(109, N11:N82)</f>
        <v>#DIV/0!</v>
      </c>
    </row>
    <row r="25" spans="2:16" ht="15" x14ac:dyDescent="0.2">
      <c r="B25" s="74" t="s">
        <v>569</v>
      </c>
      <c r="C25" s="18" t="s">
        <v>143</v>
      </c>
      <c r="D25" s="18" t="s">
        <v>37</v>
      </c>
      <c r="E25" s="84" t="s">
        <v>144</v>
      </c>
      <c r="F25" s="19" t="s">
        <v>85</v>
      </c>
      <c r="G25" s="19">
        <v>108</v>
      </c>
      <c r="H25" s="20"/>
      <c r="I25" s="20">
        <f t="shared" si="1"/>
        <v>0</v>
      </c>
      <c r="J25" s="20"/>
      <c r="K25" s="20">
        <f t="shared" si="2"/>
        <v>0</v>
      </c>
      <c r="L25" s="20">
        <f t="shared" si="3"/>
        <v>0</v>
      </c>
      <c r="M25" s="23">
        <f t="shared" si="5"/>
        <v>0</v>
      </c>
      <c r="N25" s="20">
        <f t="shared" si="4"/>
        <v>0</v>
      </c>
      <c r="O25" s="75" t="e">
        <f>N25/SUBTOTAL(109, N11:N82)</f>
        <v>#DIV/0!</v>
      </c>
    </row>
    <row r="26" spans="2:16" ht="15" x14ac:dyDescent="0.2">
      <c r="B26" s="72" t="s">
        <v>570</v>
      </c>
      <c r="C26" s="12" t="s">
        <v>38</v>
      </c>
      <c r="D26" s="13" t="s">
        <v>38</v>
      </c>
      <c r="E26" s="85" t="s">
        <v>571</v>
      </c>
      <c r="F26" s="15" t="s">
        <v>38</v>
      </c>
      <c r="G26" s="15"/>
      <c r="H26" s="16"/>
      <c r="I26" s="16">
        <f>SUBTOTAL(109,I27:I33)</f>
        <v>0</v>
      </c>
      <c r="J26" s="16"/>
      <c r="K26" s="16">
        <f>SUBTOTAL(109,K27:K33)</f>
        <v>0</v>
      </c>
      <c r="L26" s="16"/>
      <c r="M26" s="16"/>
      <c r="N26" s="16">
        <f>SUBTOTAL(109,N27:N33)</f>
        <v>0</v>
      </c>
      <c r="O26" s="73" t="e">
        <f>N26/SUBTOTAL(109, N11:N82)</f>
        <v>#DIV/0!</v>
      </c>
      <c r="P26" s="17"/>
    </row>
    <row r="27" spans="2:16" ht="45" x14ac:dyDescent="0.2">
      <c r="B27" s="74" t="s">
        <v>572</v>
      </c>
      <c r="C27" s="18" t="s">
        <v>148</v>
      </c>
      <c r="D27" s="18" t="s">
        <v>42</v>
      </c>
      <c r="E27" s="84" t="s">
        <v>149</v>
      </c>
      <c r="F27" s="19" t="s">
        <v>101</v>
      </c>
      <c r="G27" s="19">
        <v>36</v>
      </c>
      <c r="H27" s="20"/>
      <c r="I27" s="20">
        <f t="shared" ref="I27:I33" si="6">G27*H27</f>
        <v>0</v>
      </c>
      <c r="J27" s="20"/>
      <c r="K27" s="20">
        <f t="shared" ref="K27:K33" si="7">G27*J27</f>
        <v>0</v>
      </c>
      <c r="L27" s="20">
        <f t="shared" ref="L27:L33" si="8">H27 + J27</f>
        <v>0</v>
      </c>
      <c r="M27" s="20">
        <f>L27*(1+K$5)</f>
        <v>0</v>
      </c>
      <c r="N27" s="20">
        <f t="shared" ref="N27:N33" si="9">G27*M27</f>
        <v>0</v>
      </c>
      <c r="O27" s="75" t="e">
        <f>N27/SUBTOTAL(109, N11:N82)</f>
        <v>#DIV/0!</v>
      </c>
    </row>
    <row r="28" spans="2:16" ht="30" x14ac:dyDescent="0.2">
      <c r="B28" s="76" t="s">
        <v>573</v>
      </c>
      <c r="C28" s="21" t="s">
        <v>152</v>
      </c>
      <c r="D28" s="21" t="s">
        <v>37</v>
      </c>
      <c r="E28" s="83" t="s">
        <v>153</v>
      </c>
      <c r="F28" s="22" t="s">
        <v>101</v>
      </c>
      <c r="G28" s="22">
        <v>5</v>
      </c>
      <c r="H28" s="23"/>
      <c r="I28" s="23">
        <f t="shared" si="6"/>
        <v>0</v>
      </c>
      <c r="J28" s="23"/>
      <c r="K28" s="23">
        <f t="shared" si="7"/>
        <v>0</v>
      </c>
      <c r="L28" s="23">
        <f t="shared" si="8"/>
        <v>0</v>
      </c>
      <c r="M28" s="20">
        <f t="shared" ref="M28:M33" si="10">L28*(1+K$5)</f>
        <v>0</v>
      </c>
      <c r="N28" s="23">
        <f t="shared" si="9"/>
        <v>0</v>
      </c>
      <c r="O28" s="77" t="e">
        <f>N28/SUBTOTAL(109, N11:N82)</f>
        <v>#DIV/0!</v>
      </c>
    </row>
    <row r="29" spans="2:16" ht="30" x14ac:dyDescent="0.2">
      <c r="B29" s="74" t="s">
        <v>574</v>
      </c>
      <c r="C29" s="18" t="s">
        <v>152</v>
      </c>
      <c r="D29" s="18" t="s">
        <v>37</v>
      </c>
      <c r="E29" s="84" t="s">
        <v>153</v>
      </c>
      <c r="F29" s="19" t="s">
        <v>101</v>
      </c>
      <c r="G29" s="19">
        <v>10</v>
      </c>
      <c r="H29" s="20"/>
      <c r="I29" s="20">
        <f t="shared" si="6"/>
        <v>0</v>
      </c>
      <c r="J29" s="20"/>
      <c r="K29" s="20">
        <f t="shared" si="7"/>
        <v>0</v>
      </c>
      <c r="L29" s="20">
        <f t="shared" si="8"/>
        <v>0</v>
      </c>
      <c r="M29" s="20">
        <f t="shared" si="10"/>
        <v>0</v>
      </c>
      <c r="N29" s="20">
        <f t="shared" si="9"/>
        <v>0</v>
      </c>
      <c r="O29" s="75" t="e">
        <f>N29/SUBTOTAL(109, N11:N82)</f>
        <v>#DIV/0!</v>
      </c>
    </row>
    <row r="30" spans="2:16" ht="90" x14ac:dyDescent="0.2">
      <c r="B30" s="76" t="s">
        <v>575</v>
      </c>
      <c r="C30" s="21" t="s">
        <v>156</v>
      </c>
      <c r="D30" s="21" t="s">
        <v>37</v>
      </c>
      <c r="E30" s="83" t="s">
        <v>157</v>
      </c>
      <c r="F30" s="22" t="s">
        <v>73</v>
      </c>
      <c r="G30" s="22">
        <v>1</v>
      </c>
      <c r="H30" s="23"/>
      <c r="I30" s="23">
        <f t="shared" si="6"/>
        <v>0</v>
      </c>
      <c r="J30" s="23"/>
      <c r="K30" s="23">
        <f t="shared" si="7"/>
        <v>0</v>
      </c>
      <c r="L30" s="23">
        <f t="shared" si="8"/>
        <v>0</v>
      </c>
      <c r="M30" s="20">
        <f t="shared" si="10"/>
        <v>0</v>
      </c>
      <c r="N30" s="23">
        <f t="shared" si="9"/>
        <v>0</v>
      </c>
      <c r="O30" s="77" t="e">
        <f>N30/SUBTOTAL(109, N11:N82)</f>
        <v>#DIV/0!</v>
      </c>
    </row>
    <row r="31" spans="2:16" ht="60" x14ac:dyDescent="0.2">
      <c r="B31" s="74" t="s">
        <v>576</v>
      </c>
      <c r="C31" s="18" t="s">
        <v>168</v>
      </c>
      <c r="D31" s="18" t="s">
        <v>37</v>
      </c>
      <c r="E31" s="84" t="s">
        <v>169</v>
      </c>
      <c r="F31" s="19" t="s">
        <v>73</v>
      </c>
      <c r="G31" s="19">
        <v>1</v>
      </c>
      <c r="H31" s="20"/>
      <c r="I31" s="20">
        <f t="shared" si="6"/>
        <v>0</v>
      </c>
      <c r="J31" s="20"/>
      <c r="K31" s="20">
        <f t="shared" si="7"/>
        <v>0</v>
      </c>
      <c r="L31" s="20">
        <f t="shared" si="8"/>
        <v>0</v>
      </c>
      <c r="M31" s="20">
        <f t="shared" si="10"/>
        <v>0</v>
      </c>
      <c r="N31" s="20">
        <f t="shared" si="9"/>
        <v>0</v>
      </c>
      <c r="O31" s="75" t="e">
        <f>N31/SUBTOTAL(109, N11:N82)</f>
        <v>#DIV/0!</v>
      </c>
    </row>
    <row r="32" spans="2:16" ht="30" x14ac:dyDescent="0.2">
      <c r="B32" s="76" t="s">
        <v>577</v>
      </c>
      <c r="C32" s="21" t="s">
        <v>172</v>
      </c>
      <c r="D32" s="21" t="s">
        <v>42</v>
      </c>
      <c r="E32" s="83" t="s">
        <v>173</v>
      </c>
      <c r="F32" s="22" t="s">
        <v>73</v>
      </c>
      <c r="G32" s="22">
        <v>1</v>
      </c>
      <c r="H32" s="23"/>
      <c r="I32" s="23">
        <f t="shared" si="6"/>
        <v>0</v>
      </c>
      <c r="J32" s="23"/>
      <c r="K32" s="23">
        <f t="shared" si="7"/>
        <v>0</v>
      </c>
      <c r="L32" s="23">
        <f t="shared" si="8"/>
        <v>0</v>
      </c>
      <c r="M32" s="20">
        <f t="shared" si="10"/>
        <v>0</v>
      </c>
      <c r="N32" s="23">
        <f t="shared" si="9"/>
        <v>0</v>
      </c>
      <c r="O32" s="77" t="e">
        <f>N32/SUBTOTAL(109, N11:N82)</f>
        <v>#DIV/0!</v>
      </c>
    </row>
    <row r="33" spans="2:16" ht="30" x14ac:dyDescent="0.2">
      <c r="B33" s="74" t="s">
        <v>578</v>
      </c>
      <c r="C33" s="18" t="s">
        <v>174</v>
      </c>
      <c r="D33" s="18" t="s">
        <v>37</v>
      </c>
      <c r="E33" s="84" t="s">
        <v>175</v>
      </c>
      <c r="F33" s="19" t="s">
        <v>85</v>
      </c>
      <c r="G33" s="19">
        <v>9.3000000000000007</v>
      </c>
      <c r="H33" s="20"/>
      <c r="I33" s="20">
        <f t="shared" si="6"/>
        <v>0</v>
      </c>
      <c r="J33" s="20"/>
      <c r="K33" s="20">
        <f t="shared" si="7"/>
        <v>0</v>
      </c>
      <c r="L33" s="20">
        <f t="shared" si="8"/>
        <v>0</v>
      </c>
      <c r="M33" s="20">
        <f t="shared" si="10"/>
        <v>0</v>
      </c>
      <c r="N33" s="20">
        <f t="shared" si="9"/>
        <v>0</v>
      </c>
      <c r="O33" s="75" t="e">
        <f>N33/SUBTOTAL(109, N11:N82)</f>
        <v>#DIV/0!</v>
      </c>
    </row>
    <row r="34" spans="2:16" ht="15" x14ac:dyDescent="0.2">
      <c r="B34" s="72" t="s">
        <v>579</v>
      </c>
      <c r="C34" s="12" t="s">
        <v>38</v>
      </c>
      <c r="D34" s="13" t="s">
        <v>38</v>
      </c>
      <c r="E34" s="85" t="s">
        <v>580</v>
      </c>
      <c r="F34" s="15" t="s">
        <v>38</v>
      </c>
      <c r="G34" s="15"/>
      <c r="H34" s="16"/>
      <c r="I34" s="16">
        <f>SUBTOTAL(109,I35:I52)</f>
        <v>0</v>
      </c>
      <c r="J34" s="16"/>
      <c r="K34" s="16">
        <f>SUBTOTAL(109,K35:K52)</f>
        <v>0</v>
      </c>
      <c r="L34" s="16"/>
      <c r="M34" s="16"/>
      <c r="N34" s="16">
        <f>SUBTOTAL(109,N35:N52)</f>
        <v>0</v>
      </c>
      <c r="O34" s="73" t="e">
        <f>N34/SUBTOTAL(109, N11:N82)</f>
        <v>#DIV/0!</v>
      </c>
      <c r="P34" s="17"/>
    </row>
    <row r="35" spans="2:16" ht="30" x14ac:dyDescent="0.2">
      <c r="B35" s="74" t="s">
        <v>581</v>
      </c>
      <c r="C35" s="18" t="s">
        <v>178</v>
      </c>
      <c r="D35" s="18" t="s">
        <v>37</v>
      </c>
      <c r="E35" s="84" t="s">
        <v>179</v>
      </c>
      <c r="F35" s="19" t="s">
        <v>73</v>
      </c>
      <c r="G35" s="19">
        <v>1</v>
      </c>
      <c r="H35" s="20"/>
      <c r="I35" s="20">
        <f t="shared" ref="I35:I52" si="11">G35*H35</f>
        <v>0</v>
      </c>
      <c r="J35" s="20"/>
      <c r="K35" s="20">
        <f t="shared" ref="K35:K52" si="12">G35*J35</f>
        <v>0</v>
      </c>
      <c r="L35" s="20">
        <f t="shared" ref="L35:L52" si="13">H35 + J35</f>
        <v>0</v>
      </c>
      <c r="M35" s="20">
        <f>L35*(1+K$6)</f>
        <v>0</v>
      </c>
      <c r="N35" s="20">
        <f t="shared" ref="N35:N52" si="14">G35*M35</f>
        <v>0</v>
      </c>
      <c r="O35" s="75" t="e">
        <f>N35/SUBTOTAL(109, N11:N82)</f>
        <v>#DIV/0!</v>
      </c>
    </row>
    <row r="36" spans="2:16" ht="30" x14ac:dyDescent="0.2">
      <c r="B36" s="76" t="s">
        <v>582</v>
      </c>
      <c r="C36" s="21" t="s">
        <v>184</v>
      </c>
      <c r="D36" s="21" t="s">
        <v>42</v>
      </c>
      <c r="E36" s="83" t="s">
        <v>185</v>
      </c>
      <c r="F36" s="22" t="s">
        <v>73</v>
      </c>
      <c r="G36" s="22">
        <v>1</v>
      </c>
      <c r="H36" s="23"/>
      <c r="I36" s="23">
        <f t="shared" si="11"/>
        <v>0</v>
      </c>
      <c r="J36" s="23"/>
      <c r="K36" s="23">
        <f t="shared" si="12"/>
        <v>0</v>
      </c>
      <c r="L36" s="23">
        <f t="shared" si="13"/>
        <v>0</v>
      </c>
      <c r="M36" s="23">
        <f>L36*(1+$K$5)</f>
        <v>0</v>
      </c>
      <c r="N36" s="23">
        <f t="shared" si="14"/>
        <v>0</v>
      </c>
      <c r="O36" s="77" t="e">
        <f>N36/SUBTOTAL(109, N11:N82)</f>
        <v>#DIV/0!</v>
      </c>
    </row>
    <row r="37" spans="2:16" ht="30" x14ac:dyDescent="0.2">
      <c r="B37" s="74" t="s">
        <v>583</v>
      </c>
      <c r="C37" s="18" t="s">
        <v>190</v>
      </c>
      <c r="D37" s="18" t="s">
        <v>42</v>
      </c>
      <c r="E37" s="84" t="s">
        <v>191</v>
      </c>
      <c r="F37" s="19" t="s">
        <v>73</v>
      </c>
      <c r="G37" s="19">
        <v>1</v>
      </c>
      <c r="H37" s="20"/>
      <c r="I37" s="20">
        <f t="shared" si="11"/>
        <v>0</v>
      </c>
      <c r="J37" s="20"/>
      <c r="K37" s="20">
        <f t="shared" si="12"/>
        <v>0</v>
      </c>
      <c r="L37" s="20">
        <f t="shared" si="13"/>
        <v>0</v>
      </c>
      <c r="M37" s="23">
        <f t="shared" ref="M37:M52" si="15">L37*(1+$K$5)</f>
        <v>0</v>
      </c>
      <c r="N37" s="20">
        <f t="shared" si="14"/>
        <v>0</v>
      </c>
      <c r="O37" s="75" t="e">
        <f>N37/SUBTOTAL(109, N11:N82)</f>
        <v>#DIV/0!</v>
      </c>
    </row>
    <row r="38" spans="2:16" ht="45" x14ac:dyDescent="0.2">
      <c r="B38" s="76" t="s">
        <v>584</v>
      </c>
      <c r="C38" s="21" t="s">
        <v>196</v>
      </c>
      <c r="D38" s="21" t="s">
        <v>42</v>
      </c>
      <c r="E38" s="83" t="s">
        <v>197</v>
      </c>
      <c r="F38" s="22" t="s">
        <v>101</v>
      </c>
      <c r="G38" s="22">
        <v>39.6</v>
      </c>
      <c r="H38" s="23"/>
      <c r="I38" s="23">
        <f t="shared" si="11"/>
        <v>0</v>
      </c>
      <c r="J38" s="23"/>
      <c r="K38" s="23">
        <f t="shared" si="12"/>
        <v>0</v>
      </c>
      <c r="L38" s="23">
        <f t="shared" si="13"/>
        <v>0</v>
      </c>
      <c r="M38" s="23">
        <f t="shared" si="15"/>
        <v>0</v>
      </c>
      <c r="N38" s="23">
        <f t="shared" si="14"/>
        <v>0</v>
      </c>
      <c r="O38" s="77" t="e">
        <f>N38/SUBTOTAL(109, N11:N82)</f>
        <v>#DIV/0!</v>
      </c>
    </row>
    <row r="39" spans="2:16" ht="45" x14ac:dyDescent="0.2">
      <c r="B39" s="74" t="s">
        <v>585</v>
      </c>
      <c r="C39" s="18" t="s">
        <v>202</v>
      </c>
      <c r="D39" s="18" t="s">
        <v>42</v>
      </c>
      <c r="E39" s="84" t="s">
        <v>203</v>
      </c>
      <c r="F39" s="19" t="s">
        <v>101</v>
      </c>
      <c r="G39" s="19">
        <v>32.5</v>
      </c>
      <c r="H39" s="20"/>
      <c r="I39" s="20">
        <f t="shared" si="11"/>
        <v>0</v>
      </c>
      <c r="J39" s="20"/>
      <c r="K39" s="20">
        <f t="shared" si="12"/>
        <v>0</v>
      </c>
      <c r="L39" s="20">
        <f t="shared" si="13"/>
        <v>0</v>
      </c>
      <c r="M39" s="23">
        <f t="shared" si="15"/>
        <v>0</v>
      </c>
      <c r="N39" s="20">
        <f t="shared" si="14"/>
        <v>0</v>
      </c>
      <c r="O39" s="75" t="e">
        <f>N39/SUBTOTAL(109, N11:N82)</f>
        <v>#DIV/0!</v>
      </c>
    </row>
    <row r="40" spans="2:16" ht="15" x14ac:dyDescent="0.2">
      <c r="B40" s="76" t="s">
        <v>586</v>
      </c>
      <c r="C40" s="21" t="s">
        <v>206</v>
      </c>
      <c r="D40" s="21" t="s">
        <v>37</v>
      </c>
      <c r="E40" s="83" t="s">
        <v>207</v>
      </c>
      <c r="F40" s="22" t="s">
        <v>101</v>
      </c>
      <c r="G40" s="22">
        <v>7</v>
      </c>
      <c r="H40" s="23"/>
      <c r="I40" s="23">
        <f t="shared" si="11"/>
        <v>0</v>
      </c>
      <c r="J40" s="23"/>
      <c r="K40" s="23">
        <f t="shared" si="12"/>
        <v>0</v>
      </c>
      <c r="L40" s="23">
        <f t="shared" si="13"/>
        <v>0</v>
      </c>
      <c r="M40" s="23">
        <f t="shared" si="15"/>
        <v>0</v>
      </c>
      <c r="N40" s="23">
        <f t="shared" si="14"/>
        <v>0</v>
      </c>
      <c r="O40" s="77" t="e">
        <f>N40/SUBTOTAL(109, N11:N82)</f>
        <v>#DIV/0!</v>
      </c>
    </row>
    <row r="41" spans="2:16" ht="60" x14ac:dyDescent="0.2">
      <c r="B41" s="74" t="s">
        <v>587</v>
      </c>
      <c r="C41" s="18" t="s">
        <v>210</v>
      </c>
      <c r="D41" s="18" t="s">
        <v>42</v>
      </c>
      <c r="E41" s="84" t="s">
        <v>211</v>
      </c>
      <c r="F41" s="19" t="s">
        <v>85</v>
      </c>
      <c r="G41" s="19">
        <v>7</v>
      </c>
      <c r="H41" s="20"/>
      <c r="I41" s="20">
        <f t="shared" si="11"/>
        <v>0</v>
      </c>
      <c r="J41" s="20"/>
      <c r="K41" s="20">
        <f t="shared" si="12"/>
        <v>0</v>
      </c>
      <c r="L41" s="20">
        <f t="shared" si="13"/>
        <v>0</v>
      </c>
      <c r="M41" s="23">
        <f t="shared" si="15"/>
        <v>0</v>
      </c>
      <c r="N41" s="20">
        <f t="shared" si="14"/>
        <v>0</v>
      </c>
      <c r="O41" s="75" t="e">
        <f>N41/SUBTOTAL(109, N11:N82)</f>
        <v>#DIV/0!</v>
      </c>
    </row>
    <row r="42" spans="2:16" ht="45" x14ac:dyDescent="0.2">
      <c r="B42" s="76" t="s">
        <v>588</v>
      </c>
      <c r="C42" s="21" t="s">
        <v>218</v>
      </c>
      <c r="D42" s="21" t="s">
        <v>42</v>
      </c>
      <c r="E42" s="83" t="s">
        <v>219</v>
      </c>
      <c r="F42" s="22" t="s">
        <v>101</v>
      </c>
      <c r="G42" s="22">
        <v>9</v>
      </c>
      <c r="H42" s="23"/>
      <c r="I42" s="23">
        <f t="shared" si="11"/>
        <v>0</v>
      </c>
      <c r="J42" s="23"/>
      <c r="K42" s="23">
        <f t="shared" si="12"/>
        <v>0</v>
      </c>
      <c r="L42" s="23">
        <f t="shared" si="13"/>
        <v>0</v>
      </c>
      <c r="M42" s="23">
        <f t="shared" si="15"/>
        <v>0</v>
      </c>
      <c r="N42" s="23">
        <f t="shared" si="14"/>
        <v>0</v>
      </c>
      <c r="O42" s="77" t="e">
        <f>N42/SUBTOTAL(109, N11:N82)</f>
        <v>#DIV/0!</v>
      </c>
    </row>
    <row r="43" spans="2:16" ht="45" x14ac:dyDescent="0.2">
      <c r="B43" s="74" t="s">
        <v>589</v>
      </c>
      <c r="C43" s="18" t="s">
        <v>224</v>
      </c>
      <c r="D43" s="18" t="s">
        <v>42</v>
      </c>
      <c r="E43" s="84" t="s">
        <v>225</v>
      </c>
      <c r="F43" s="19" t="s">
        <v>101</v>
      </c>
      <c r="G43" s="19">
        <v>9</v>
      </c>
      <c r="H43" s="20"/>
      <c r="I43" s="20">
        <f t="shared" si="11"/>
        <v>0</v>
      </c>
      <c r="J43" s="20"/>
      <c r="K43" s="20">
        <f t="shared" si="12"/>
        <v>0</v>
      </c>
      <c r="L43" s="20">
        <f t="shared" si="13"/>
        <v>0</v>
      </c>
      <c r="M43" s="23">
        <f t="shared" si="15"/>
        <v>0</v>
      </c>
      <c r="N43" s="20">
        <f t="shared" si="14"/>
        <v>0</v>
      </c>
      <c r="O43" s="75" t="e">
        <f>N43/SUBTOTAL(109, N11:N82)</f>
        <v>#DIV/0!</v>
      </c>
    </row>
    <row r="44" spans="2:16" ht="45" x14ac:dyDescent="0.2">
      <c r="B44" s="76" t="s">
        <v>590</v>
      </c>
      <c r="C44" s="21" t="s">
        <v>226</v>
      </c>
      <c r="D44" s="21" t="s">
        <v>42</v>
      </c>
      <c r="E44" s="83" t="s">
        <v>227</v>
      </c>
      <c r="F44" s="22" t="s">
        <v>73</v>
      </c>
      <c r="G44" s="22">
        <v>5</v>
      </c>
      <c r="H44" s="23"/>
      <c r="I44" s="23">
        <f t="shared" si="11"/>
        <v>0</v>
      </c>
      <c r="J44" s="23"/>
      <c r="K44" s="23">
        <f t="shared" si="12"/>
        <v>0</v>
      </c>
      <c r="L44" s="23">
        <f t="shared" si="13"/>
        <v>0</v>
      </c>
      <c r="M44" s="23">
        <f t="shared" si="15"/>
        <v>0</v>
      </c>
      <c r="N44" s="23">
        <f t="shared" si="14"/>
        <v>0</v>
      </c>
      <c r="O44" s="77" t="e">
        <f>N44/SUBTOTAL(109, N11:N82)</f>
        <v>#DIV/0!</v>
      </c>
    </row>
    <row r="45" spans="2:16" ht="45" x14ac:dyDescent="0.2">
      <c r="B45" s="74" t="s">
        <v>591</v>
      </c>
      <c r="C45" s="18" t="s">
        <v>230</v>
      </c>
      <c r="D45" s="18" t="s">
        <v>42</v>
      </c>
      <c r="E45" s="84" t="s">
        <v>231</v>
      </c>
      <c r="F45" s="19" t="s">
        <v>73</v>
      </c>
      <c r="G45" s="19">
        <v>3</v>
      </c>
      <c r="H45" s="20"/>
      <c r="I45" s="20">
        <f t="shared" si="11"/>
        <v>0</v>
      </c>
      <c r="J45" s="20"/>
      <c r="K45" s="20">
        <f t="shared" si="12"/>
        <v>0</v>
      </c>
      <c r="L45" s="20">
        <f t="shared" si="13"/>
        <v>0</v>
      </c>
      <c r="M45" s="23">
        <f t="shared" si="15"/>
        <v>0</v>
      </c>
      <c r="N45" s="20">
        <f t="shared" si="14"/>
        <v>0</v>
      </c>
      <c r="O45" s="75" t="e">
        <f>N45/SUBTOTAL(109, N11:N82)</f>
        <v>#DIV/0!</v>
      </c>
    </row>
    <row r="46" spans="2:16" ht="45" x14ac:dyDescent="0.2">
      <c r="B46" s="76" t="s">
        <v>592</v>
      </c>
      <c r="C46" s="21" t="s">
        <v>236</v>
      </c>
      <c r="D46" s="21" t="s">
        <v>42</v>
      </c>
      <c r="E46" s="83" t="s">
        <v>237</v>
      </c>
      <c r="F46" s="22" t="s">
        <v>73</v>
      </c>
      <c r="G46" s="22">
        <v>1</v>
      </c>
      <c r="H46" s="23"/>
      <c r="I46" s="23">
        <f t="shared" si="11"/>
        <v>0</v>
      </c>
      <c r="J46" s="23"/>
      <c r="K46" s="23">
        <f t="shared" si="12"/>
        <v>0</v>
      </c>
      <c r="L46" s="23">
        <f t="shared" si="13"/>
        <v>0</v>
      </c>
      <c r="M46" s="23">
        <f t="shared" si="15"/>
        <v>0</v>
      </c>
      <c r="N46" s="23">
        <f t="shared" si="14"/>
        <v>0</v>
      </c>
      <c r="O46" s="77" t="e">
        <f>N46/SUBTOTAL(109, N11:N82)</f>
        <v>#DIV/0!</v>
      </c>
    </row>
    <row r="47" spans="2:16" ht="45" x14ac:dyDescent="0.2">
      <c r="B47" s="74" t="s">
        <v>593</v>
      </c>
      <c r="C47" s="18" t="s">
        <v>242</v>
      </c>
      <c r="D47" s="18" t="s">
        <v>42</v>
      </c>
      <c r="E47" s="84" t="s">
        <v>243</v>
      </c>
      <c r="F47" s="19" t="s">
        <v>101</v>
      </c>
      <c r="G47" s="19">
        <v>2.5</v>
      </c>
      <c r="H47" s="20"/>
      <c r="I47" s="20">
        <f t="shared" si="11"/>
        <v>0</v>
      </c>
      <c r="J47" s="20"/>
      <c r="K47" s="20">
        <f t="shared" si="12"/>
        <v>0</v>
      </c>
      <c r="L47" s="20">
        <f t="shared" si="13"/>
        <v>0</v>
      </c>
      <c r="M47" s="23">
        <f t="shared" si="15"/>
        <v>0</v>
      </c>
      <c r="N47" s="20">
        <f t="shared" si="14"/>
        <v>0</v>
      </c>
      <c r="O47" s="75" t="e">
        <f>N47/SUBTOTAL(109, N11:N82)</f>
        <v>#DIV/0!</v>
      </c>
    </row>
    <row r="48" spans="2:16" ht="30" x14ac:dyDescent="0.2">
      <c r="B48" s="76" t="s">
        <v>594</v>
      </c>
      <c r="C48" s="21" t="s">
        <v>513</v>
      </c>
      <c r="D48" s="21" t="s">
        <v>37</v>
      </c>
      <c r="E48" s="83" t="s">
        <v>515</v>
      </c>
      <c r="F48" s="22" t="s">
        <v>73</v>
      </c>
      <c r="G48" s="22">
        <v>3</v>
      </c>
      <c r="H48" s="23"/>
      <c r="I48" s="23">
        <f t="shared" si="11"/>
        <v>0</v>
      </c>
      <c r="J48" s="23"/>
      <c r="K48" s="23">
        <f t="shared" si="12"/>
        <v>0</v>
      </c>
      <c r="L48" s="23">
        <f t="shared" si="13"/>
        <v>0</v>
      </c>
      <c r="M48" s="23">
        <f t="shared" si="15"/>
        <v>0</v>
      </c>
      <c r="N48" s="23">
        <f t="shared" si="14"/>
        <v>0</v>
      </c>
      <c r="O48" s="77" t="e">
        <f>N48/SUBTOTAL(109, N11:N82)</f>
        <v>#DIV/0!</v>
      </c>
    </row>
    <row r="49" spans="2:16" ht="45" x14ac:dyDescent="0.2">
      <c r="B49" s="74" t="s">
        <v>595</v>
      </c>
      <c r="C49" s="18" t="s">
        <v>248</v>
      </c>
      <c r="D49" s="18" t="s">
        <v>42</v>
      </c>
      <c r="E49" s="84" t="s">
        <v>249</v>
      </c>
      <c r="F49" s="19" t="s">
        <v>101</v>
      </c>
      <c r="G49" s="19">
        <v>86.4</v>
      </c>
      <c r="H49" s="20"/>
      <c r="I49" s="20">
        <f t="shared" si="11"/>
        <v>0</v>
      </c>
      <c r="J49" s="20"/>
      <c r="K49" s="20">
        <f t="shared" si="12"/>
        <v>0</v>
      </c>
      <c r="L49" s="20">
        <f t="shared" si="13"/>
        <v>0</v>
      </c>
      <c r="M49" s="23">
        <f t="shared" si="15"/>
        <v>0</v>
      </c>
      <c r="N49" s="20">
        <f t="shared" si="14"/>
        <v>0</v>
      </c>
      <c r="O49" s="75" t="e">
        <f>N49/SUBTOTAL(109, N11:N82)</f>
        <v>#DIV/0!</v>
      </c>
    </row>
    <row r="50" spans="2:16" ht="15" x14ac:dyDescent="0.2">
      <c r="B50" s="76" t="s">
        <v>596</v>
      </c>
      <c r="C50" s="21" t="s">
        <v>517</v>
      </c>
      <c r="D50" s="21" t="s">
        <v>42</v>
      </c>
      <c r="E50" s="83" t="s">
        <v>518</v>
      </c>
      <c r="F50" s="22" t="s">
        <v>73</v>
      </c>
      <c r="G50" s="22">
        <v>3</v>
      </c>
      <c r="H50" s="23"/>
      <c r="I50" s="23">
        <f t="shared" si="11"/>
        <v>0</v>
      </c>
      <c r="J50" s="23"/>
      <c r="K50" s="23">
        <f t="shared" si="12"/>
        <v>0</v>
      </c>
      <c r="L50" s="23">
        <f t="shared" si="13"/>
        <v>0</v>
      </c>
      <c r="M50" s="23">
        <f t="shared" si="15"/>
        <v>0</v>
      </c>
      <c r="N50" s="23">
        <f t="shared" si="14"/>
        <v>0</v>
      </c>
      <c r="O50" s="77" t="e">
        <f>N50/SUBTOTAL(109, N11:N82)</f>
        <v>#DIV/0!</v>
      </c>
    </row>
    <row r="51" spans="2:16" ht="30" x14ac:dyDescent="0.2">
      <c r="B51" s="74" t="s">
        <v>597</v>
      </c>
      <c r="C51" s="18" t="s">
        <v>252</v>
      </c>
      <c r="D51" s="18" t="s">
        <v>37</v>
      </c>
      <c r="E51" s="84" t="s">
        <v>253</v>
      </c>
      <c r="F51" s="19" t="s">
        <v>101</v>
      </c>
      <c r="G51" s="19">
        <v>7</v>
      </c>
      <c r="H51" s="20"/>
      <c r="I51" s="20">
        <f t="shared" si="11"/>
        <v>0</v>
      </c>
      <c r="J51" s="20"/>
      <c r="K51" s="20">
        <f t="shared" si="12"/>
        <v>0</v>
      </c>
      <c r="L51" s="20">
        <f t="shared" si="13"/>
        <v>0</v>
      </c>
      <c r="M51" s="23">
        <f t="shared" si="15"/>
        <v>0</v>
      </c>
      <c r="N51" s="20">
        <f t="shared" si="14"/>
        <v>0</v>
      </c>
      <c r="O51" s="75" t="e">
        <f>N51/SUBTOTAL(109, N11:N82)</f>
        <v>#DIV/0!</v>
      </c>
    </row>
    <row r="52" spans="2:16" ht="30" x14ac:dyDescent="0.2">
      <c r="B52" s="76" t="s">
        <v>598</v>
      </c>
      <c r="C52" s="21" t="s">
        <v>519</v>
      </c>
      <c r="D52" s="21" t="s">
        <v>37</v>
      </c>
      <c r="E52" s="83" t="s">
        <v>520</v>
      </c>
      <c r="F52" s="22" t="s">
        <v>73</v>
      </c>
      <c r="G52" s="22">
        <v>2</v>
      </c>
      <c r="H52" s="23"/>
      <c r="I52" s="23">
        <f t="shared" si="11"/>
        <v>0</v>
      </c>
      <c r="J52" s="23"/>
      <c r="K52" s="23">
        <f t="shared" si="12"/>
        <v>0</v>
      </c>
      <c r="L52" s="23">
        <f t="shared" si="13"/>
        <v>0</v>
      </c>
      <c r="M52" s="23">
        <f t="shared" si="15"/>
        <v>0</v>
      </c>
      <c r="N52" s="23">
        <f t="shared" si="14"/>
        <v>0</v>
      </c>
      <c r="O52" s="77" t="e">
        <f>N52/SUBTOTAL(109, N11:N82)</f>
        <v>#DIV/0!</v>
      </c>
    </row>
    <row r="53" spans="2:16" ht="15" x14ac:dyDescent="0.2">
      <c r="B53" s="72" t="s">
        <v>599</v>
      </c>
      <c r="C53" s="12" t="s">
        <v>38</v>
      </c>
      <c r="D53" s="13" t="s">
        <v>38</v>
      </c>
      <c r="E53" s="85" t="s">
        <v>600</v>
      </c>
      <c r="F53" s="15" t="s">
        <v>38</v>
      </c>
      <c r="G53" s="15"/>
      <c r="H53" s="16"/>
      <c r="I53" s="16">
        <f>SUBTOTAL(109,I54:I63)</f>
        <v>0</v>
      </c>
      <c r="J53" s="16"/>
      <c r="K53" s="16">
        <f>SUBTOTAL(109,K54:K63)</f>
        <v>0</v>
      </c>
      <c r="L53" s="16"/>
      <c r="M53" s="16"/>
      <c r="N53" s="16">
        <f>SUBTOTAL(109,N54:N63)</f>
        <v>0</v>
      </c>
      <c r="O53" s="73" t="e">
        <f>N53/SUBTOTAL(109, N11:N82)</f>
        <v>#DIV/0!</v>
      </c>
      <c r="P53" s="17"/>
    </row>
    <row r="54" spans="2:16" ht="30" x14ac:dyDescent="0.2">
      <c r="B54" s="76" t="s">
        <v>601</v>
      </c>
      <c r="C54" s="21" t="s">
        <v>256</v>
      </c>
      <c r="D54" s="21" t="s">
        <v>42</v>
      </c>
      <c r="E54" s="83" t="s">
        <v>257</v>
      </c>
      <c r="F54" s="22" t="s">
        <v>85</v>
      </c>
      <c r="G54" s="22">
        <v>25</v>
      </c>
      <c r="H54" s="23"/>
      <c r="I54" s="23">
        <f t="shared" ref="I54:I63" si="16">G54*H54</f>
        <v>0</v>
      </c>
      <c r="J54" s="23"/>
      <c r="K54" s="23">
        <f t="shared" ref="K54:K63" si="17">G54*J54</f>
        <v>0</v>
      </c>
      <c r="L54" s="23">
        <f t="shared" ref="L54:L63" si="18">H54 + J54</f>
        <v>0</v>
      </c>
      <c r="M54" s="23">
        <f>L54*(1+K$5)</f>
        <v>0</v>
      </c>
      <c r="N54" s="23">
        <f t="shared" ref="N54:N63" si="19">G54*M54</f>
        <v>0</v>
      </c>
      <c r="O54" s="77" t="e">
        <f>N54/SUBTOTAL(109, N11:N82)</f>
        <v>#DIV/0!</v>
      </c>
    </row>
    <row r="55" spans="2:16" ht="45" x14ac:dyDescent="0.2">
      <c r="B55" s="74" t="s">
        <v>602</v>
      </c>
      <c r="C55" s="18" t="s">
        <v>260</v>
      </c>
      <c r="D55" s="18" t="s">
        <v>37</v>
      </c>
      <c r="E55" s="84" t="s">
        <v>261</v>
      </c>
      <c r="F55" s="19" t="s">
        <v>73</v>
      </c>
      <c r="G55" s="19">
        <v>1</v>
      </c>
      <c r="H55" s="20"/>
      <c r="I55" s="20">
        <f t="shared" si="16"/>
        <v>0</v>
      </c>
      <c r="J55" s="20"/>
      <c r="K55" s="20">
        <f t="shared" si="17"/>
        <v>0</v>
      </c>
      <c r="L55" s="20">
        <f t="shared" si="18"/>
        <v>0</v>
      </c>
      <c r="M55" s="23">
        <f t="shared" ref="M55:M63" si="20">L55*(1+K$5)</f>
        <v>0</v>
      </c>
      <c r="N55" s="20">
        <f t="shared" si="19"/>
        <v>0</v>
      </c>
      <c r="O55" s="75" t="e">
        <f>N55/SUBTOTAL(109, N11:N82)</f>
        <v>#DIV/0!</v>
      </c>
    </row>
    <row r="56" spans="2:16" ht="45" x14ac:dyDescent="0.2">
      <c r="B56" s="76" t="s">
        <v>603</v>
      </c>
      <c r="C56" s="21" t="s">
        <v>262</v>
      </c>
      <c r="D56" s="21" t="s">
        <v>37</v>
      </c>
      <c r="E56" s="83" t="s">
        <v>263</v>
      </c>
      <c r="F56" s="22" t="s">
        <v>73</v>
      </c>
      <c r="G56" s="22">
        <v>10</v>
      </c>
      <c r="H56" s="23"/>
      <c r="I56" s="23">
        <f t="shared" si="16"/>
        <v>0</v>
      </c>
      <c r="J56" s="23"/>
      <c r="K56" s="23">
        <f t="shared" si="17"/>
        <v>0</v>
      </c>
      <c r="L56" s="23">
        <f t="shared" si="18"/>
        <v>0</v>
      </c>
      <c r="M56" s="23">
        <f t="shared" si="20"/>
        <v>0</v>
      </c>
      <c r="N56" s="23">
        <f t="shared" si="19"/>
        <v>0</v>
      </c>
      <c r="O56" s="77" t="e">
        <f>N56/SUBTOTAL(109, N11:N82)</f>
        <v>#DIV/0!</v>
      </c>
    </row>
    <row r="57" spans="2:16" ht="45" x14ac:dyDescent="0.2">
      <c r="B57" s="74" t="s">
        <v>604</v>
      </c>
      <c r="C57" s="18" t="s">
        <v>266</v>
      </c>
      <c r="D57" s="18" t="s">
        <v>37</v>
      </c>
      <c r="E57" s="84" t="s">
        <v>267</v>
      </c>
      <c r="F57" s="19" t="s">
        <v>73</v>
      </c>
      <c r="G57" s="19">
        <v>3</v>
      </c>
      <c r="H57" s="20"/>
      <c r="I57" s="20">
        <f t="shared" si="16"/>
        <v>0</v>
      </c>
      <c r="J57" s="20"/>
      <c r="K57" s="20">
        <f t="shared" si="17"/>
        <v>0</v>
      </c>
      <c r="L57" s="20">
        <f t="shared" si="18"/>
        <v>0</v>
      </c>
      <c r="M57" s="23">
        <f t="shared" si="20"/>
        <v>0</v>
      </c>
      <c r="N57" s="20">
        <f t="shared" si="19"/>
        <v>0</v>
      </c>
      <c r="O57" s="75" t="e">
        <f>N57/SUBTOTAL(109, N11:N82)</f>
        <v>#DIV/0!</v>
      </c>
    </row>
    <row r="58" spans="2:16" ht="45" x14ac:dyDescent="0.2">
      <c r="B58" s="76" t="s">
        <v>605</v>
      </c>
      <c r="C58" s="21" t="s">
        <v>270</v>
      </c>
      <c r="D58" s="21" t="s">
        <v>42</v>
      </c>
      <c r="E58" s="83" t="s">
        <v>271</v>
      </c>
      <c r="F58" s="22" t="s">
        <v>101</v>
      </c>
      <c r="G58" s="22">
        <v>98.5</v>
      </c>
      <c r="H58" s="23"/>
      <c r="I58" s="23">
        <f t="shared" si="16"/>
        <v>0</v>
      </c>
      <c r="J58" s="23"/>
      <c r="K58" s="23">
        <f t="shared" si="17"/>
        <v>0</v>
      </c>
      <c r="L58" s="23">
        <f t="shared" si="18"/>
        <v>0</v>
      </c>
      <c r="M58" s="23">
        <f t="shared" si="20"/>
        <v>0</v>
      </c>
      <c r="N58" s="23">
        <f t="shared" si="19"/>
        <v>0</v>
      </c>
      <c r="O58" s="77" t="e">
        <f>N58/SUBTOTAL(109, N11:N82)</f>
        <v>#DIV/0!</v>
      </c>
    </row>
    <row r="59" spans="2:16" ht="30" x14ac:dyDescent="0.2">
      <c r="B59" s="74" t="s">
        <v>606</v>
      </c>
      <c r="C59" s="18" t="s">
        <v>523</v>
      </c>
      <c r="D59" s="18" t="s">
        <v>42</v>
      </c>
      <c r="E59" s="84" t="s">
        <v>524</v>
      </c>
      <c r="F59" s="19" t="s">
        <v>73</v>
      </c>
      <c r="G59" s="19">
        <v>1</v>
      </c>
      <c r="H59" s="20"/>
      <c r="I59" s="20">
        <f t="shared" si="16"/>
        <v>0</v>
      </c>
      <c r="J59" s="20"/>
      <c r="K59" s="20">
        <f t="shared" si="17"/>
        <v>0</v>
      </c>
      <c r="L59" s="20">
        <f t="shared" si="18"/>
        <v>0</v>
      </c>
      <c r="M59" s="23">
        <f t="shared" si="20"/>
        <v>0</v>
      </c>
      <c r="N59" s="20">
        <f t="shared" si="19"/>
        <v>0</v>
      </c>
      <c r="O59" s="75" t="e">
        <f>N59/SUBTOTAL(109, N11:N82)</f>
        <v>#DIV/0!</v>
      </c>
    </row>
    <row r="60" spans="2:16" ht="60" x14ac:dyDescent="0.2">
      <c r="B60" s="76" t="s">
        <v>607</v>
      </c>
      <c r="C60" s="21" t="s">
        <v>274</v>
      </c>
      <c r="D60" s="21" t="s">
        <v>37</v>
      </c>
      <c r="E60" s="83" t="s">
        <v>275</v>
      </c>
      <c r="F60" s="22" t="s">
        <v>276</v>
      </c>
      <c r="G60" s="22">
        <v>7</v>
      </c>
      <c r="H60" s="23"/>
      <c r="I60" s="23">
        <f t="shared" si="16"/>
        <v>0</v>
      </c>
      <c r="J60" s="23"/>
      <c r="K60" s="23">
        <f t="shared" si="17"/>
        <v>0</v>
      </c>
      <c r="L60" s="23">
        <f t="shared" si="18"/>
        <v>0</v>
      </c>
      <c r="M60" s="23">
        <f t="shared" si="20"/>
        <v>0</v>
      </c>
      <c r="N60" s="23">
        <f t="shared" si="19"/>
        <v>0</v>
      </c>
      <c r="O60" s="77" t="e">
        <f>N60/SUBTOTAL(109, N11:N82)</f>
        <v>#DIV/0!</v>
      </c>
    </row>
    <row r="61" spans="2:16" ht="75" x14ac:dyDescent="0.2">
      <c r="B61" s="74" t="s">
        <v>608</v>
      </c>
      <c r="C61" s="18" t="s">
        <v>281</v>
      </c>
      <c r="D61" s="18" t="s">
        <v>42</v>
      </c>
      <c r="E61" s="84" t="s">
        <v>282</v>
      </c>
      <c r="F61" s="19" t="s">
        <v>101</v>
      </c>
      <c r="G61" s="19">
        <v>1.6</v>
      </c>
      <c r="H61" s="20"/>
      <c r="I61" s="20">
        <f t="shared" si="16"/>
        <v>0</v>
      </c>
      <c r="J61" s="20"/>
      <c r="K61" s="20">
        <f t="shared" si="17"/>
        <v>0</v>
      </c>
      <c r="L61" s="20">
        <f t="shared" si="18"/>
        <v>0</v>
      </c>
      <c r="M61" s="23">
        <f t="shared" si="20"/>
        <v>0</v>
      </c>
      <c r="N61" s="20">
        <f t="shared" si="19"/>
        <v>0</v>
      </c>
      <c r="O61" s="75" t="e">
        <f>N61/SUBTOTAL(109, N11:N82)</f>
        <v>#DIV/0!</v>
      </c>
    </row>
    <row r="62" spans="2:16" ht="30" x14ac:dyDescent="0.2">
      <c r="B62" s="76" t="s">
        <v>609</v>
      </c>
      <c r="C62" s="21" t="s">
        <v>299</v>
      </c>
      <c r="D62" s="21" t="s">
        <v>42</v>
      </c>
      <c r="E62" s="83" t="s">
        <v>300</v>
      </c>
      <c r="F62" s="22" t="s">
        <v>101</v>
      </c>
      <c r="G62" s="22">
        <v>1.5</v>
      </c>
      <c r="H62" s="23"/>
      <c r="I62" s="23">
        <f t="shared" si="16"/>
        <v>0</v>
      </c>
      <c r="J62" s="23"/>
      <c r="K62" s="23">
        <f t="shared" si="17"/>
        <v>0</v>
      </c>
      <c r="L62" s="23">
        <f t="shared" si="18"/>
        <v>0</v>
      </c>
      <c r="M62" s="23">
        <f t="shared" si="20"/>
        <v>0</v>
      </c>
      <c r="N62" s="23">
        <f t="shared" si="19"/>
        <v>0</v>
      </c>
      <c r="O62" s="77" t="e">
        <f>N62/SUBTOTAL(109, N11:N82)</f>
        <v>#DIV/0!</v>
      </c>
    </row>
    <row r="63" spans="2:16" ht="20.100000000000001" customHeight="1" x14ac:dyDescent="0.2">
      <c r="B63" s="74" t="s">
        <v>610</v>
      </c>
      <c r="C63" s="18" t="s">
        <v>307</v>
      </c>
      <c r="D63" s="18" t="s">
        <v>37</v>
      </c>
      <c r="E63" s="84" t="s">
        <v>308</v>
      </c>
      <c r="F63" s="19" t="s">
        <v>73</v>
      </c>
      <c r="G63" s="19">
        <v>1</v>
      </c>
      <c r="H63" s="20"/>
      <c r="I63" s="20">
        <f t="shared" si="16"/>
        <v>0</v>
      </c>
      <c r="J63" s="20"/>
      <c r="K63" s="20">
        <f t="shared" si="17"/>
        <v>0</v>
      </c>
      <c r="L63" s="20">
        <f t="shared" si="18"/>
        <v>0</v>
      </c>
      <c r="M63" s="23">
        <f t="shared" si="20"/>
        <v>0</v>
      </c>
      <c r="N63" s="20">
        <f t="shared" si="19"/>
        <v>0</v>
      </c>
      <c r="O63" s="75" t="e">
        <f>N63/SUBTOTAL(109, N11:N82)</f>
        <v>#DIV/0!</v>
      </c>
    </row>
    <row r="64" spans="2:16" ht="24.95" customHeight="1" x14ac:dyDescent="0.2">
      <c r="B64" s="72" t="s">
        <v>611</v>
      </c>
      <c r="C64" s="12" t="s">
        <v>38</v>
      </c>
      <c r="D64" s="13" t="s">
        <v>38</v>
      </c>
      <c r="E64" s="85" t="s">
        <v>612</v>
      </c>
      <c r="F64" s="15" t="s">
        <v>38</v>
      </c>
      <c r="G64" s="15"/>
      <c r="H64" s="16"/>
      <c r="I64" s="16">
        <f>SUBTOTAL(109,I65:I72)</f>
        <v>0</v>
      </c>
      <c r="J64" s="16"/>
      <c r="K64" s="16">
        <f>SUBTOTAL(109,K65:K72)</f>
        <v>0</v>
      </c>
      <c r="L64" s="16"/>
      <c r="M64" s="16"/>
      <c r="N64" s="16">
        <f>SUBTOTAL(109,N65:N72)</f>
        <v>0</v>
      </c>
      <c r="O64" s="73" t="e">
        <f>N64/SUBTOTAL(109, N11:N82)</f>
        <v>#DIV/0!</v>
      </c>
      <c r="P64" s="17"/>
    </row>
    <row r="65" spans="2:16" ht="54.95" customHeight="1" x14ac:dyDescent="0.2">
      <c r="B65" s="74" t="s">
        <v>613</v>
      </c>
      <c r="C65" s="18" t="s">
        <v>313</v>
      </c>
      <c r="D65" s="18" t="s">
        <v>37</v>
      </c>
      <c r="E65" s="84" t="s">
        <v>314</v>
      </c>
      <c r="F65" s="19" t="s">
        <v>73</v>
      </c>
      <c r="G65" s="19">
        <v>1</v>
      </c>
      <c r="H65" s="20"/>
      <c r="I65" s="20">
        <f t="shared" ref="I65:I72" si="21">G65*H65</f>
        <v>0</v>
      </c>
      <c r="J65" s="20"/>
      <c r="K65" s="20">
        <f t="shared" ref="K65:K72" si="22">G65*J65</f>
        <v>0</v>
      </c>
      <c r="L65" s="20">
        <f t="shared" ref="L65:L72" si="23">H65 + J65</f>
        <v>0</v>
      </c>
      <c r="M65" s="20">
        <f>L65*(1+K$6)</f>
        <v>0</v>
      </c>
      <c r="N65" s="20">
        <f t="shared" ref="N65:N72" si="24">G65*M65</f>
        <v>0</v>
      </c>
      <c r="O65" s="75" t="e">
        <f>N65/SUBTOTAL(109, N11:N82)</f>
        <v>#DIV/0!</v>
      </c>
    </row>
    <row r="66" spans="2:16" ht="75" x14ac:dyDescent="0.2">
      <c r="B66" s="76" t="s">
        <v>614</v>
      </c>
      <c r="C66" s="21" t="s">
        <v>320</v>
      </c>
      <c r="D66" s="21" t="s">
        <v>37</v>
      </c>
      <c r="E66" s="83" t="s">
        <v>321</v>
      </c>
      <c r="F66" s="22" t="s">
        <v>101</v>
      </c>
      <c r="G66" s="22">
        <v>24</v>
      </c>
      <c r="H66" s="23"/>
      <c r="I66" s="23">
        <f t="shared" si="21"/>
        <v>0</v>
      </c>
      <c r="J66" s="23"/>
      <c r="K66" s="23">
        <f t="shared" si="22"/>
        <v>0</v>
      </c>
      <c r="L66" s="23">
        <f t="shared" si="23"/>
        <v>0</v>
      </c>
      <c r="M66" s="23">
        <f>L66*(1+K$5)</f>
        <v>0</v>
      </c>
      <c r="N66" s="23">
        <f t="shared" si="24"/>
        <v>0</v>
      </c>
      <c r="O66" s="77" t="e">
        <f>N66/SUBTOTAL(109, N11:N82)</f>
        <v>#DIV/0!</v>
      </c>
    </row>
    <row r="67" spans="2:16" ht="39.950000000000003" customHeight="1" x14ac:dyDescent="0.2">
      <c r="B67" s="74" t="s">
        <v>615</v>
      </c>
      <c r="C67" s="18" t="s">
        <v>162</v>
      </c>
      <c r="D67" s="18" t="s">
        <v>42</v>
      </c>
      <c r="E67" s="84" t="s">
        <v>163</v>
      </c>
      <c r="F67" s="19" t="s">
        <v>85</v>
      </c>
      <c r="G67" s="19">
        <v>8.14</v>
      </c>
      <c r="H67" s="20"/>
      <c r="I67" s="20">
        <f t="shared" si="21"/>
        <v>0</v>
      </c>
      <c r="J67" s="20"/>
      <c r="K67" s="20">
        <f t="shared" si="22"/>
        <v>0</v>
      </c>
      <c r="L67" s="20">
        <f t="shared" si="23"/>
        <v>0</v>
      </c>
      <c r="M67" s="23">
        <f t="shared" ref="M67:M72" si="25">L67*(1+K$5)</f>
        <v>0</v>
      </c>
      <c r="N67" s="20">
        <f t="shared" si="24"/>
        <v>0</v>
      </c>
      <c r="O67" s="75" t="e">
        <f>N67/SUBTOTAL(109, N11:N82)</f>
        <v>#DIV/0!</v>
      </c>
    </row>
    <row r="68" spans="2:16" ht="39.950000000000003" customHeight="1" x14ac:dyDescent="0.2">
      <c r="B68" s="76" t="s">
        <v>616</v>
      </c>
      <c r="C68" s="21" t="s">
        <v>340</v>
      </c>
      <c r="D68" s="21" t="s">
        <v>37</v>
      </c>
      <c r="E68" s="83" t="s">
        <v>341</v>
      </c>
      <c r="F68" s="22" t="s">
        <v>101</v>
      </c>
      <c r="G68" s="22">
        <v>3.6</v>
      </c>
      <c r="H68" s="23"/>
      <c r="I68" s="23">
        <f t="shared" si="21"/>
        <v>0</v>
      </c>
      <c r="J68" s="23"/>
      <c r="K68" s="23">
        <f t="shared" si="22"/>
        <v>0</v>
      </c>
      <c r="L68" s="23">
        <f t="shared" si="23"/>
        <v>0</v>
      </c>
      <c r="M68" s="23">
        <f t="shared" si="25"/>
        <v>0</v>
      </c>
      <c r="N68" s="23">
        <f t="shared" si="24"/>
        <v>0</v>
      </c>
      <c r="O68" s="77" t="e">
        <f>N68/SUBTOTAL(109, N11:N82)</f>
        <v>#DIV/0!</v>
      </c>
    </row>
    <row r="69" spans="2:16" ht="39.950000000000003" customHeight="1" x14ac:dyDescent="0.2">
      <c r="B69" s="74" t="s">
        <v>617</v>
      </c>
      <c r="C69" s="18" t="s">
        <v>166</v>
      </c>
      <c r="D69" s="18" t="s">
        <v>37</v>
      </c>
      <c r="E69" s="84" t="s">
        <v>680</v>
      </c>
      <c r="F69" s="19" t="s">
        <v>101</v>
      </c>
      <c r="G69" s="19">
        <v>28.2</v>
      </c>
      <c r="H69" s="20"/>
      <c r="I69" s="20">
        <f t="shared" si="21"/>
        <v>0</v>
      </c>
      <c r="J69" s="20"/>
      <c r="K69" s="20">
        <f t="shared" si="22"/>
        <v>0</v>
      </c>
      <c r="L69" s="20">
        <f t="shared" si="23"/>
        <v>0</v>
      </c>
      <c r="M69" s="23">
        <f t="shared" si="25"/>
        <v>0</v>
      </c>
      <c r="N69" s="20">
        <f t="shared" si="24"/>
        <v>0</v>
      </c>
      <c r="O69" s="75" t="e">
        <f>N69/SUBTOTAL(109, N11:N82)</f>
        <v>#DIV/0!</v>
      </c>
    </row>
    <row r="70" spans="2:16" ht="39.950000000000003" customHeight="1" x14ac:dyDescent="0.2">
      <c r="B70" s="76" t="s">
        <v>618</v>
      </c>
      <c r="C70" s="21" t="s">
        <v>344</v>
      </c>
      <c r="D70" s="21" t="s">
        <v>37</v>
      </c>
      <c r="E70" s="83" t="s">
        <v>345</v>
      </c>
      <c r="F70" s="22" t="s">
        <v>73</v>
      </c>
      <c r="G70" s="22">
        <v>1</v>
      </c>
      <c r="H70" s="23"/>
      <c r="I70" s="23">
        <f t="shared" si="21"/>
        <v>0</v>
      </c>
      <c r="J70" s="23"/>
      <c r="K70" s="23">
        <f t="shared" si="22"/>
        <v>0</v>
      </c>
      <c r="L70" s="23">
        <f t="shared" si="23"/>
        <v>0</v>
      </c>
      <c r="M70" s="23">
        <f t="shared" si="25"/>
        <v>0</v>
      </c>
      <c r="N70" s="23">
        <f t="shared" si="24"/>
        <v>0</v>
      </c>
      <c r="O70" s="77" t="e">
        <f>N70/SUBTOTAL(109, N11:N82)</f>
        <v>#DIV/0!</v>
      </c>
    </row>
    <row r="71" spans="2:16" ht="39.950000000000003" customHeight="1" x14ac:dyDescent="0.2">
      <c r="B71" s="74" t="s">
        <v>619</v>
      </c>
      <c r="C71" s="18" t="s">
        <v>348</v>
      </c>
      <c r="D71" s="18" t="s">
        <v>37</v>
      </c>
      <c r="E71" s="84" t="s">
        <v>349</v>
      </c>
      <c r="F71" s="19" t="s">
        <v>73</v>
      </c>
      <c r="G71" s="19">
        <v>1</v>
      </c>
      <c r="H71" s="20"/>
      <c r="I71" s="20">
        <f t="shared" si="21"/>
        <v>0</v>
      </c>
      <c r="J71" s="20"/>
      <c r="K71" s="20">
        <f t="shared" si="22"/>
        <v>0</v>
      </c>
      <c r="L71" s="20">
        <f t="shared" si="23"/>
        <v>0</v>
      </c>
      <c r="M71" s="23">
        <f t="shared" si="25"/>
        <v>0</v>
      </c>
      <c r="N71" s="20">
        <f t="shared" si="24"/>
        <v>0</v>
      </c>
      <c r="O71" s="75" t="e">
        <f>N71/SUBTOTAL(109, N11:N82)</f>
        <v>#DIV/0!</v>
      </c>
    </row>
    <row r="72" spans="2:16" ht="54.95" customHeight="1" x14ac:dyDescent="0.2">
      <c r="B72" s="76" t="s">
        <v>620</v>
      </c>
      <c r="C72" s="21" t="s">
        <v>224</v>
      </c>
      <c r="D72" s="21" t="s">
        <v>42</v>
      </c>
      <c r="E72" s="83" t="s">
        <v>225</v>
      </c>
      <c r="F72" s="22" t="s">
        <v>101</v>
      </c>
      <c r="G72" s="22">
        <v>2</v>
      </c>
      <c r="H72" s="23"/>
      <c r="I72" s="23">
        <f t="shared" si="21"/>
        <v>0</v>
      </c>
      <c r="J72" s="23"/>
      <c r="K72" s="23">
        <f t="shared" si="22"/>
        <v>0</v>
      </c>
      <c r="L72" s="23">
        <f t="shared" si="23"/>
        <v>0</v>
      </c>
      <c r="M72" s="23">
        <f t="shared" si="25"/>
        <v>0</v>
      </c>
      <c r="N72" s="23">
        <f t="shared" si="24"/>
        <v>0</v>
      </c>
      <c r="O72" s="77" t="e">
        <f>N72/SUBTOTAL(109, N11:N82)</f>
        <v>#DIV/0!</v>
      </c>
    </row>
    <row r="73" spans="2:16" ht="24.95" customHeight="1" x14ac:dyDescent="0.2">
      <c r="B73" s="72" t="s">
        <v>621</v>
      </c>
      <c r="C73" s="12" t="s">
        <v>38</v>
      </c>
      <c r="D73" s="13" t="s">
        <v>38</v>
      </c>
      <c r="E73" s="85" t="s">
        <v>622</v>
      </c>
      <c r="F73" s="15" t="s">
        <v>38</v>
      </c>
      <c r="G73" s="15"/>
      <c r="H73" s="16"/>
      <c r="I73" s="16">
        <f>SUBTOTAL(109,I74:I82)</f>
        <v>0</v>
      </c>
      <c r="J73" s="16"/>
      <c r="K73" s="16">
        <f>SUBTOTAL(109,K74:K82)</f>
        <v>0</v>
      </c>
      <c r="L73" s="16"/>
      <c r="M73" s="16"/>
      <c r="N73" s="16">
        <f>SUBTOTAL(109,N74:N82)</f>
        <v>0</v>
      </c>
      <c r="O73" s="73" t="e">
        <f>N73/SUBTOTAL(109, N11:N82)</f>
        <v>#DIV/0!</v>
      </c>
      <c r="P73" s="17"/>
    </row>
    <row r="74" spans="2:16" ht="54.95" customHeight="1" x14ac:dyDescent="0.2">
      <c r="B74" s="76" t="s">
        <v>623</v>
      </c>
      <c r="C74" s="21" t="s">
        <v>356</v>
      </c>
      <c r="D74" s="21" t="s">
        <v>37</v>
      </c>
      <c r="E74" s="83" t="s">
        <v>357</v>
      </c>
      <c r="F74" s="22" t="s">
        <v>73</v>
      </c>
      <c r="G74" s="22">
        <v>2</v>
      </c>
      <c r="H74" s="23"/>
      <c r="I74" s="23">
        <f t="shared" ref="I74:I82" si="26">G74*H74</f>
        <v>0</v>
      </c>
      <c r="J74" s="23"/>
      <c r="K74" s="23">
        <f t="shared" ref="K74:K82" si="27">G74*J74</f>
        <v>0</v>
      </c>
      <c r="L74" s="23">
        <f t="shared" ref="L74:L82" si="28">H74 + J74</f>
        <v>0</v>
      </c>
      <c r="M74" s="23">
        <f>L74*(1+K$5)</f>
        <v>0</v>
      </c>
      <c r="N74" s="23">
        <f t="shared" ref="N74:N82" si="29">G74*M74</f>
        <v>0</v>
      </c>
      <c r="O74" s="77" t="e">
        <f>N74/SUBTOTAL(109, N11:N82)</f>
        <v>#DIV/0!</v>
      </c>
    </row>
    <row r="75" spans="2:16" ht="39.950000000000003" customHeight="1" x14ac:dyDescent="0.2">
      <c r="B75" s="74" t="s">
        <v>624</v>
      </c>
      <c r="C75" s="18" t="s">
        <v>360</v>
      </c>
      <c r="D75" s="18" t="s">
        <v>37</v>
      </c>
      <c r="E75" s="84" t="s">
        <v>361</v>
      </c>
      <c r="F75" s="19" t="s">
        <v>73</v>
      </c>
      <c r="G75" s="19">
        <v>2</v>
      </c>
      <c r="H75" s="20"/>
      <c r="I75" s="20">
        <f t="shared" si="26"/>
        <v>0</v>
      </c>
      <c r="J75" s="20"/>
      <c r="K75" s="20">
        <f t="shared" si="27"/>
        <v>0</v>
      </c>
      <c r="L75" s="20">
        <f t="shared" si="28"/>
        <v>0</v>
      </c>
      <c r="M75" s="23">
        <f t="shared" ref="M75:M82" si="30">L75*(1+K$5)</f>
        <v>0</v>
      </c>
      <c r="N75" s="20">
        <f t="shared" si="29"/>
        <v>0</v>
      </c>
      <c r="O75" s="75" t="e">
        <f>N75/SUBTOTAL(109, N11:N82)</f>
        <v>#DIV/0!</v>
      </c>
    </row>
    <row r="76" spans="2:16" ht="54.95" customHeight="1" x14ac:dyDescent="0.2">
      <c r="B76" s="76" t="s">
        <v>625</v>
      </c>
      <c r="C76" s="21" t="s">
        <v>364</v>
      </c>
      <c r="D76" s="21" t="s">
        <v>37</v>
      </c>
      <c r="E76" s="83" t="s">
        <v>365</v>
      </c>
      <c r="F76" s="22" t="s">
        <v>73</v>
      </c>
      <c r="G76" s="22">
        <v>2</v>
      </c>
      <c r="H76" s="23"/>
      <c r="I76" s="23">
        <f t="shared" si="26"/>
        <v>0</v>
      </c>
      <c r="J76" s="23"/>
      <c r="K76" s="23">
        <f t="shared" si="27"/>
        <v>0</v>
      </c>
      <c r="L76" s="23">
        <f t="shared" si="28"/>
        <v>0</v>
      </c>
      <c r="M76" s="23">
        <f t="shared" si="30"/>
        <v>0</v>
      </c>
      <c r="N76" s="23">
        <f t="shared" si="29"/>
        <v>0</v>
      </c>
      <c r="O76" s="77" t="e">
        <f>N76/SUBTOTAL(109, N11:N82)</f>
        <v>#DIV/0!</v>
      </c>
    </row>
    <row r="77" spans="2:16" ht="39.950000000000003" customHeight="1" x14ac:dyDescent="0.2">
      <c r="B77" s="74" t="s">
        <v>626</v>
      </c>
      <c r="C77" s="18" t="s">
        <v>368</v>
      </c>
      <c r="D77" s="18" t="s">
        <v>37</v>
      </c>
      <c r="E77" s="84" t="s">
        <v>369</v>
      </c>
      <c r="F77" s="19" t="s">
        <v>73</v>
      </c>
      <c r="G77" s="19">
        <v>2</v>
      </c>
      <c r="H77" s="20"/>
      <c r="I77" s="20">
        <f t="shared" si="26"/>
        <v>0</v>
      </c>
      <c r="J77" s="20"/>
      <c r="K77" s="20">
        <f t="shared" si="27"/>
        <v>0</v>
      </c>
      <c r="L77" s="20">
        <f t="shared" si="28"/>
        <v>0</v>
      </c>
      <c r="M77" s="23">
        <f t="shared" si="30"/>
        <v>0</v>
      </c>
      <c r="N77" s="20">
        <f t="shared" si="29"/>
        <v>0</v>
      </c>
      <c r="O77" s="75" t="e">
        <f>N77/SUBTOTAL(109, N11:N82)</f>
        <v>#DIV/0!</v>
      </c>
    </row>
    <row r="78" spans="2:16" ht="54.95" customHeight="1" x14ac:dyDescent="0.2">
      <c r="B78" s="76" t="s">
        <v>627</v>
      </c>
      <c r="C78" s="21" t="s">
        <v>202</v>
      </c>
      <c r="D78" s="21" t="s">
        <v>42</v>
      </c>
      <c r="E78" s="83" t="s">
        <v>203</v>
      </c>
      <c r="F78" s="22" t="s">
        <v>101</v>
      </c>
      <c r="G78" s="22">
        <v>15</v>
      </c>
      <c r="H78" s="23"/>
      <c r="I78" s="23">
        <f t="shared" si="26"/>
        <v>0</v>
      </c>
      <c r="J78" s="23"/>
      <c r="K78" s="23">
        <f t="shared" si="27"/>
        <v>0</v>
      </c>
      <c r="L78" s="23">
        <f t="shared" si="28"/>
        <v>0</v>
      </c>
      <c r="M78" s="23">
        <f t="shared" si="30"/>
        <v>0</v>
      </c>
      <c r="N78" s="23">
        <f t="shared" si="29"/>
        <v>0</v>
      </c>
      <c r="O78" s="77" t="e">
        <f>N78/SUBTOTAL(109, N11:N82)</f>
        <v>#DIV/0!</v>
      </c>
    </row>
    <row r="79" spans="2:16" ht="54.95" customHeight="1" x14ac:dyDescent="0.2">
      <c r="B79" s="74" t="s">
        <v>628</v>
      </c>
      <c r="C79" s="18" t="s">
        <v>230</v>
      </c>
      <c r="D79" s="18" t="s">
        <v>42</v>
      </c>
      <c r="E79" s="84" t="s">
        <v>231</v>
      </c>
      <c r="F79" s="19" t="s">
        <v>73</v>
      </c>
      <c r="G79" s="19">
        <v>5</v>
      </c>
      <c r="H79" s="20"/>
      <c r="I79" s="20">
        <f t="shared" si="26"/>
        <v>0</v>
      </c>
      <c r="J79" s="20"/>
      <c r="K79" s="20">
        <f t="shared" si="27"/>
        <v>0</v>
      </c>
      <c r="L79" s="20">
        <f t="shared" si="28"/>
        <v>0</v>
      </c>
      <c r="M79" s="23">
        <f t="shared" si="30"/>
        <v>0</v>
      </c>
      <c r="N79" s="20">
        <f t="shared" si="29"/>
        <v>0</v>
      </c>
      <c r="O79" s="75" t="e">
        <f>N79/SUBTOTAL(109, N11:N82)</f>
        <v>#DIV/0!</v>
      </c>
    </row>
    <row r="80" spans="2:16" ht="54.95" customHeight="1" x14ac:dyDescent="0.2">
      <c r="B80" s="76" t="s">
        <v>629</v>
      </c>
      <c r="C80" s="21" t="s">
        <v>372</v>
      </c>
      <c r="D80" s="21" t="s">
        <v>42</v>
      </c>
      <c r="E80" s="83" t="s">
        <v>373</v>
      </c>
      <c r="F80" s="22" t="s">
        <v>73</v>
      </c>
      <c r="G80" s="22">
        <v>5</v>
      </c>
      <c r="H80" s="23"/>
      <c r="I80" s="23">
        <f t="shared" si="26"/>
        <v>0</v>
      </c>
      <c r="J80" s="23"/>
      <c r="K80" s="23">
        <f t="shared" si="27"/>
        <v>0</v>
      </c>
      <c r="L80" s="23">
        <f t="shared" si="28"/>
        <v>0</v>
      </c>
      <c r="M80" s="23">
        <f t="shared" si="30"/>
        <v>0</v>
      </c>
      <c r="N80" s="23">
        <f t="shared" si="29"/>
        <v>0</v>
      </c>
      <c r="O80" s="77" t="e">
        <f>N80/SUBTOTAL(109, N11:N82)</f>
        <v>#DIV/0!</v>
      </c>
    </row>
    <row r="81" spans="2:15" ht="54.95" customHeight="1" x14ac:dyDescent="0.2">
      <c r="B81" s="74" t="s">
        <v>630</v>
      </c>
      <c r="C81" s="18" t="s">
        <v>224</v>
      </c>
      <c r="D81" s="18" t="s">
        <v>42</v>
      </c>
      <c r="E81" s="84" t="s">
        <v>225</v>
      </c>
      <c r="F81" s="19" t="s">
        <v>101</v>
      </c>
      <c r="G81" s="19">
        <v>6</v>
      </c>
      <c r="H81" s="20"/>
      <c r="I81" s="20">
        <f t="shared" si="26"/>
        <v>0</v>
      </c>
      <c r="J81" s="20"/>
      <c r="K81" s="20">
        <f t="shared" si="27"/>
        <v>0</v>
      </c>
      <c r="L81" s="20">
        <f t="shared" si="28"/>
        <v>0</v>
      </c>
      <c r="M81" s="23">
        <f t="shared" si="30"/>
        <v>0</v>
      </c>
      <c r="N81" s="20">
        <f t="shared" si="29"/>
        <v>0</v>
      </c>
      <c r="O81" s="75" t="e">
        <f>N81/SUBTOTAL(109, N11:N82)</f>
        <v>#DIV/0!</v>
      </c>
    </row>
    <row r="82" spans="2:15" ht="30" x14ac:dyDescent="0.2">
      <c r="B82" s="76" t="s">
        <v>631</v>
      </c>
      <c r="C82" s="21" t="s">
        <v>374</v>
      </c>
      <c r="D82" s="21" t="s">
        <v>37</v>
      </c>
      <c r="E82" s="83" t="s">
        <v>375</v>
      </c>
      <c r="F82" s="22" t="s">
        <v>73</v>
      </c>
      <c r="G82" s="22">
        <v>2</v>
      </c>
      <c r="H82" s="23"/>
      <c r="I82" s="23">
        <f t="shared" si="26"/>
        <v>0</v>
      </c>
      <c r="J82" s="23"/>
      <c r="K82" s="23">
        <f t="shared" si="27"/>
        <v>0</v>
      </c>
      <c r="L82" s="23">
        <f t="shared" si="28"/>
        <v>0</v>
      </c>
      <c r="M82" s="23">
        <f t="shared" si="30"/>
        <v>0</v>
      </c>
      <c r="N82" s="23">
        <f t="shared" si="29"/>
        <v>0</v>
      </c>
      <c r="O82" s="77" t="e">
        <f>N82/SUBTOTAL(109, N11:N82)</f>
        <v>#DIV/0!</v>
      </c>
    </row>
    <row r="83" spans="2:15" x14ac:dyDescent="0.2">
      <c r="B83" s="78"/>
      <c r="C83" s="64"/>
      <c r="D83" s="64"/>
      <c r="E83" s="79"/>
      <c r="F83" s="64"/>
      <c r="G83" s="65"/>
      <c r="H83" s="65"/>
      <c r="I83" s="65"/>
      <c r="J83" s="65"/>
      <c r="K83" s="65"/>
      <c r="L83" s="65"/>
      <c r="M83" s="79"/>
      <c r="N83" s="79"/>
      <c r="O83" s="80"/>
    </row>
    <row r="84" spans="2:15" ht="13.5" thickBot="1" x14ac:dyDescent="0.25">
      <c r="B84" s="78"/>
      <c r="C84" s="64"/>
      <c r="D84" s="64"/>
      <c r="E84" s="79"/>
      <c r="F84" s="64"/>
      <c r="G84" s="65"/>
      <c r="H84" s="65"/>
      <c r="I84" s="65"/>
      <c r="J84" s="65"/>
      <c r="K84" s="65"/>
      <c r="L84" s="65"/>
      <c r="M84" s="79"/>
      <c r="N84" s="79"/>
      <c r="O84" s="80"/>
    </row>
    <row r="85" spans="2:15" ht="26.25" customHeight="1" thickBot="1" x14ac:dyDescent="0.25">
      <c r="B85" s="154" t="s">
        <v>632</v>
      </c>
      <c r="C85" s="155"/>
      <c r="D85" s="155"/>
      <c r="E85" s="155"/>
      <c r="F85" s="155"/>
      <c r="G85" s="155"/>
      <c r="H85" s="156">
        <f>SUBTOTAL(109,I11:I82)</f>
        <v>0</v>
      </c>
      <c r="I85" s="156"/>
      <c r="J85" s="156">
        <f>SUBTOTAL(109,K11:K82)</f>
        <v>0</v>
      </c>
      <c r="K85" s="156"/>
      <c r="L85" s="157" t="s">
        <v>633</v>
      </c>
      <c r="M85" s="157"/>
      <c r="N85" s="158">
        <f>H85+J85</f>
        <v>0</v>
      </c>
      <c r="O85" s="158"/>
    </row>
    <row r="86" spans="2:15" ht="26.25" customHeight="1" x14ac:dyDescent="0.2">
      <c r="B86" s="159" t="s">
        <v>634</v>
      </c>
      <c r="C86" s="160"/>
      <c r="D86" s="160"/>
      <c r="E86" s="160"/>
      <c r="F86" s="160"/>
      <c r="G86" s="160"/>
      <c r="H86" s="161">
        <f>(SUBTOTAL(109,I11:I82)*1.27)-((I65*0.06)+(I35*0.06))</f>
        <v>0</v>
      </c>
      <c r="I86" s="161"/>
      <c r="J86" s="162">
        <f>(SUBTOTAL(109,K11:K82)*1.27)-((K65*0.06)+(K35*0.06))</f>
        <v>0</v>
      </c>
      <c r="K86" s="162"/>
      <c r="L86" s="157"/>
      <c r="M86" s="157"/>
      <c r="N86" s="158"/>
      <c r="O86" s="158"/>
    </row>
    <row r="87" spans="2:15" ht="26.25" customHeight="1" thickBot="1" x14ac:dyDescent="0.25">
      <c r="B87" s="134"/>
      <c r="C87" s="135"/>
      <c r="D87" s="135"/>
      <c r="E87" s="135"/>
      <c r="F87" s="135"/>
      <c r="G87" s="135"/>
      <c r="H87" s="136" t="e">
        <f>H86/N87</f>
        <v>#DIV/0!</v>
      </c>
      <c r="I87" s="136"/>
      <c r="J87" s="137" t="e">
        <f>J86/N87</f>
        <v>#DIV/0!</v>
      </c>
      <c r="K87" s="137"/>
      <c r="L87" s="138" t="s">
        <v>635</v>
      </c>
      <c r="M87" s="138"/>
      <c r="N87" s="145">
        <f>SUBTOTAL(109,N11:N82)</f>
        <v>0</v>
      </c>
      <c r="O87" s="145"/>
    </row>
    <row r="88" spans="2:15" ht="26.25" customHeight="1" thickBot="1" x14ac:dyDescent="0.25">
      <c r="B88" s="146"/>
      <c r="C88" s="147"/>
      <c r="D88" s="147"/>
      <c r="E88" s="147"/>
      <c r="F88" s="147"/>
      <c r="G88" s="147"/>
      <c r="H88" s="148" t="s">
        <v>514</v>
      </c>
      <c r="I88" s="148"/>
      <c r="J88" s="149" t="s">
        <v>636</v>
      </c>
      <c r="K88" s="149"/>
      <c r="L88" s="138"/>
      <c r="M88" s="138"/>
      <c r="N88" s="145"/>
      <c r="O88" s="145"/>
    </row>
    <row r="89" spans="2:15" ht="26.25" customHeight="1" x14ac:dyDescent="0.2"/>
    <row r="94" spans="2:15" x14ac:dyDescent="0.2">
      <c r="H94" s="24"/>
    </row>
  </sheetData>
  <mergeCells count="41">
    <mergeCell ref="B1:O1"/>
    <mergeCell ref="G2:H2"/>
    <mergeCell ref="M2:O7"/>
    <mergeCell ref="C4:F4"/>
    <mergeCell ref="C3:F3"/>
    <mergeCell ref="K3:L4"/>
    <mergeCell ref="J3:J4"/>
    <mergeCell ref="K6:K7"/>
    <mergeCell ref="C5:D5"/>
    <mergeCell ref="B6:B7"/>
    <mergeCell ref="C6:E7"/>
    <mergeCell ref="I6:I7"/>
    <mergeCell ref="J6:J7"/>
    <mergeCell ref="N87:O88"/>
    <mergeCell ref="B88:G88"/>
    <mergeCell ref="H88:I88"/>
    <mergeCell ref="J88:K88"/>
    <mergeCell ref="L9:L10"/>
    <mergeCell ref="M9:M10"/>
    <mergeCell ref="N9:N10"/>
    <mergeCell ref="O9:O10"/>
    <mergeCell ref="B85:G85"/>
    <mergeCell ref="H85:I85"/>
    <mergeCell ref="J85:K85"/>
    <mergeCell ref="L85:M86"/>
    <mergeCell ref="N85:O86"/>
    <mergeCell ref="B86:G86"/>
    <mergeCell ref="H86:I86"/>
    <mergeCell ref="J86:K86"/>
    <mergeCell ref="B87:G87"/>
    <mergeCell ref="H87:I87"/>
    <mergeCell ref="J87:K87"/>
    <mergeCell ref="L87:M88"/>
    <mergeCell ref="F9:F10"/>
    <mergeCell ref="G9:G10"/>
    <mergeCell ref="H9:I9"/>
    <mergeCell ref="J9:K9"/>
    <mergeCell ref="B9:B10"/>
    <mergeCell ref="C9:C10"/>
    <mergeCell ref="D9:D10"/>
    <mergeCell ref="E9:E10"/>
  </mergeCells>
  <pageMargins left="0.23622047244094491" right="0.23622047244094491" top="0.55118110236220474" bottom="0.74803149606299213" header="0.31496062992125984" footer="0.31496062992125984"/>
  <pageSetup paperSize="9" scale="48" fitToHeight="0" orientation="landscape" useFirstPageNumber="1" horizontalDpi="300" verticalDpi="300" r:id="rId1"/>
  <headerFooter>
    <oddFooter>&amp;C&amp;"Times New Roman,Normal"&amp;12Página &amp;P</oddFooter>
  </headerFooter>
  <ignoredErrors>
    <ignoredError sqref="C12:C16 C18:C25 C27:C33 C35:C52 C54:C63 C65:C72 C74:C8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828"/>
  <sheetViews>
    <sheetView zoomScale="80" zoomScaleNormal="80" workbookViewId="0">
      <selection activeCell="L22" sqref="L22:M22"/>
    </sheetView>
  </sheetViews>
  <sheetFormatPr defaultColWidth="6.7109375" defaultRowHeight="14.25" x14ac:dyDescent="0.2"/>
  <cols>
    <col min="1" max="1" width="2.7109375" style="230" customWidth="1"/>
    <col min="2" max="2" width="19.140625" style="230" bestFit="1" customWidth="1"/>
    <col min="3" max="3" width="51.7109375" style="231" customWidth="1"/>
    <col min="4" max="4" width="26.7109375" style="232" customWidth="1"/>
    <col min="5" max="5" width="23.42578125" style="232" customWidth="1"/>
    <col min="6" max="6" width="24.140625" style="232" bestFit="1" customWidth="1"/>
    <col min="7" max="8" width="23.5703125" style="232" bestFit="1" customWidth="1"/>
    <col min="9" max="10" width="23.5703125" style="232" customWidth="1"/>
    <col min="11" max="11" width="26.85546875" style="232" bestFit="1" customWidth="1"/>
    <col min="12" max="12" width="10.7109375" style="230" customWidth="1"/>
    <col min="13" max="13" width="20.28515625" style="230" customWidth="1"/>
    <col min="14" max="14" width="30.42578125" style="230" customWidth="1"/>
    <col min="15" max="15" width="9.140625" style="230" customWidth="1"/>
    <col min="16" max="16" width="43.7109375" style="230" customWidth="1"/>
    <col min="17" max="72" width="9.140625" style="230" customWidth="1"/>
    <col min="73" max="73" width="4" style="230" customWidth="1"/>
    <col min="74" max="74" width="38.85546875" style="230" customWidth="1"/>
    <col min="75" max="75" width="13.42578125" style="230" customWidth="1"/>
    <col min="76" max="76" width="12.42578125" style="230" customWidth="1"/>
    <col min="77" max="77" width="6.7109375" style="230"/>
    <col min="78" max="78" width="11.28515625" style="230" customWidth="1"/>
    <col min="79" max="79" width="6.7109375" style="230"/>
    <col min="80" max="80" width="11.42578125" style="230" customWidth="1"/>
    <col min="81" max="81" width="6.7109375" style="230"/>
    <col min="82" max="82" width="11.5703125" style="230" customWidth="1"/>
    <col min="83" max="83" width="6.7109375" style="230"/>
    <col min="84" max="84" width="11.28515625" style="230" customWidth="1"/>
    <col min="85" max="85" width="7.5703125" style="230" customWidth="1"/>
    <col min="86" max="86" width="11.42578125" style="230" customWidth="1"/>
    <col min="87" max="87" width="7.140625" style="230" customWidth="1"/>
    <col min="88" max="88" width="11.28515625" style="230" customWidth="1"/>
    <col min="89" max="89" width="6.7109375" style="230"/>
    <col min="90" max="90" width="11.140625" style="230" customWidth="1"/>
    <col min="91" max="91" width="7" style="230" customWidth="1"/>
    <col min="92" max="92" width="12.42578125" style="230" customWidth="1"/>
    <col min="93" max="93" width="6.7109375" style="230"/>
    <col min="94" max="94" width="12.28515625" style="230" customWidth="1"/>
    <col min="95" max="95" width="6.7109375" style="230"/>
    <col min="96" max="96" width="12.28515625" style="230" customWidth="1"/>
    <col min="97" max="97" width="6.7109375" style="230"/>
    <col min="98" max="98" width="12.28515625" style="230" customWidth="1"/>
    <col min="99" max="99" width="6.7109375" style="230"/>
    <col min="100" max="100" width="12.28515625" style="230" customWidth="1"/>
    <col min="101" max="101" width="6.7109375" style="230"/>
    <col min="102" max="16384" width="6.7109375" style="233"/>
  </cols>
  <sheetData>
    <row r="1" spans="1:103" ht="15" thickBot="1" x14ac:dyDescent="0.25">
      <c r="A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</row>
    <row r="2" spans="1:103" s="237" customFormat="1" ht="22.5" customHeight="1" thickBot="1" x14ac:dyDescent="0.25">
      <c r="A2" s="229"/>
      <c r="B2" s="234" t="s">
        <v>682</v>
      </c>
      <c r="C2" s="235"/>
      <c r="D2" s="235"/>
      <c r="E2" s="235"/>
      <c r="F2" s="235"/>
      <c r="G2" s="235"/>
      <c r="H2" s="235"/>
      <c r="I2" s="235"/>
      <c r="J2" s="235"/>
      <c r="K2" s="236"/>
    </row>
    <row r="3" spans="1:103" s="244" customFormat="1" ht="22.5" customHeight="1" x14ac:dyDescent="0.2">
      <c r="A3" s="229"/>
      <c r="B3" s="238" t="s">
        <v>683</v>
      </c>
      <c r="C3" s="239" t="s">
        <v>684</v>
      </c>
      <c r="D3" s="239"/>
      <c r="E3" s="239"/>
      <c r="F3" s="240"/>
      <c r="G3" s="240"/>
      <c r="H3" s="240"/>
      <c r="I3" s="241"/>
      <c r="J3" s="242"/>
      <c r="K3" s="243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</row>
    <row r="4" spans="1:103" s="244" customFormat="1" ht="20.25" customHeight="1" x14ac:dyDescent="0.2">
      <c r="A4" s="229"/>
      <c r="B4" s="245" t="s">
        <v>538</v>
      </c>
      <c r="C4" s="246" t="s">
        <v>685</v>
      </c>
      <c r="D4" s="246"/>
      <c r="E4" s="246"/>
      <c r="F4" s="247"/>
      <c r="G4" s="247"/>
      <c r="H4" s="247"/>
      <c r="I4" s="247"/>
      <c r="J4" s="248"/>
      <c r="K4" s="243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</row>
    <row r="5" spans="1:103" s="244" customFormat="1" ht="24" customHeight="1" x14ac:dyDescent="0.2">
      <c r="A5" s="229"/>
      <c r="B5" s="245" t="s">
        <v>686</v>
      </c>
      <c r="C5" s="246" t="s">
        <v>687</v>
      </c>
      <c r="D5" s="246"/>
      <c r="E5" s="246"/>
      <c r="F5" s="247"/>
      <c r="G5" s="247"/>
      <c r="H5" s="247"/>
      <c r="I5" s="240"/>
      <c r="J5" s="249"/>
      <c r="K5" s="243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37"/>
      <c r="CF5" s="237"/>
      <c r="CG5" s="237"/>
      <c r="CH5" s="237"/>
      <c r="CI5" s="237"/>
      <c r="CJ5" s="237"/>
      <c r="CK5" s="237"/>
      <c r="CL5" s="237"/>
      <c r="CM5" s="237"/>
      <c r="CN5" s="237"/>
      <c r="CO5" s="237"/>
      <c r="CP5" s="237"/>
      <c r="CQ5" s="237"/>
      <c r="CR5" s="237"/>
      <c r="CS5" s="237"/>
      <c r="CT5" s="237"/>
      <c r="CU5" s="237"/>
      <c r="CV5" s="237"/>
      <c r="CW5" s="237"/>
      <c r="CX5" s="237"/>
      <c r="CY5" s="237"/>
    </row>
    <row r="6" spans="1:103" s="244" customFormat="1" ht="23.25" customHeight="1" x14ac:dyDescent="0.2">
      <c r="A6" s="229"/>
      <c r="B6" s="245" t="s">
        <v>688</v>
      </c>
      <c r="C6" s="250" t="s">
        <v>638</v>
      </c>
      <c r="D6" s="250"/>
      <c r="E6" s="250"/>
      <c r="F6" s="250"/>
      <c r="G6" s="250"/>
      <c r="H6" s="250"/>
      <c r="I6" s="250"/>
      <c r="J6" s="251"/>
      <c r="K6" s="243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37"/>
      <c r="CF6" s="237"/>
      <c r="CG6" s="237"/>
      <c r="CH6" s="237"/>
      <c r="CI6" s="237"/>
      <c r="CJ6" s="237"/>
      <c r="CK6" s="237"/>
      <c r="CL6" s="237"/>
      <c r="CM6" s="237"/>
      <c r="CN6" s="237"/>
      <c r="CO6" s="237"/>
      <c r="CP6" s="237"/>
      <c r="CQ6" s="237"/>
      <c r="CR6" s="237"/>
      <c r="CS6" s="237"/>
      <c r="CT6" s="237"/>
      <c r="CU6" s="237"/>
      <c r="CV6" s="237"/>
      <c r="CW6" s="237"/>
      <c r="CX6" s="237"/>
      <c r="CY6" s="237"/>
    </row>
    <row r="7" spans="1:103" s="244" customFormat="1" ht="23.25" customHeight="1" thickBot="1" x14ac:dyDescent="0.25">
      <c r="A7" s="229"/>
      <c r="B7" s="252"/>
      <c r="C7" s="253"/>
      <c r="D7" s="253"/>
      <c r="E7" s="253"/>
      <c r="F7" s="253"/>
      <c r="G7" s="253"/>
      <c r="H7" s="253"/>
      <c r="I7" s="253"/>
      <c r="J7" s="254"/>
      <c r="K7" s="243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37"/>
      <c r="CF7" s="237"/>
      <c r="CG7" s="237"/>
      <c r="CH7" s="237"/>
      <c r="CI7" s="237"/>
      <c r="CJ7" s="237"/>
      <c r="CK7" s="237"/>
      <c r="CL7" s="237"/>
      <c r="CM7" s="237"/>
      <c r="CN7" s="237"/>
      <c r="CO7" s="237"/>
      <c r="CP7" s="237"/>
      <c r="CQ7" s="237"/>
      <c r="CR7" s="237"/>
      <c r="CS7" s="237"/>
      <c r="CT7" s="237"/>
      <c r="CU7" s="237"/>
      <c r="CV7" s="237"/>
      <c r="CW7" s="237"/>
      <c r="CX7" s="237"/>
      <c r="CY7" s="237"/>
    </row>
    <row r="8" spans="1:103" ht="25.5" customHeight="1" thickBot="1" x14ac:dyDescent="0.25">
      <c r="A8" s="229"/>
      <c r="B8" s="282" t="s">
        <v>689</v>
      </c>
      <c r="C8" s="283" t="s">
        <v>690</v>
      </c>
      <c r="D8" s="284" t="s">
        <v>691</v>
      </c>
      <c r="E8" s="285" t="s">
        <v>692</v>
      </c>
      <c r="F8" s="285" t="s">
        <v>693</v>
      </c>
      <c r="G8" s="285" t="s">
        <v>694</v>
      </c>
      <c r="H8" s="285" t="s">
        <v>695</v>
      </c>
      <c r="I8" s="285" t="s">
        <v>696</v>
      </c>
      <c r="J8" s="285" t="s">
        <v>697</v>
      </c>
      <c r="K8" s="286" t="s">
        <v>698</v>
      </c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37"/>
      <c r="CF8" s="237"/>
      <c r="CG8" s="237"/>
      <c r="CH8" s="237"/>
      <c r="CI8" s="237"/>
      <c r="CJ8" s="237"/>
      <c r="CK8" s="237"/>
      <c r="CL8" s="237"/>
      <c r="CM8" s="237"/>
      <c r="CN8" s="237"/>
      <c r="CO8" s="237"/>
      <c r="CP8" s="237"/>
      <c r="CQ8" s="237"/>
      <c r="CR8" s="237"/>
      <c r="CS8" s="237"/>
      <c r="CT8" s="237"/>
      <c r="CU8" s="237"/>
      <c r="CV8" s="237"/>
      <c r="CW8" s="237"/>
      <c r="CX8" s="237"/>
      <c r="CY8" s="237"/>
    </row>
    <row r="9" spans="1:103" ht="27.75" customHeight="1" x14ac:dyDescent="0.2">
      <c r="A9" s="229"/>
      <c r="B9" s="287"/>
      <c r="C9" s="288"/>
      <c r="D9" s="289"/>
      <c r="E9" s="290" t="s">
        <v>699</v>
      </c>
      <c r="F9" s="290" t="s">
        <v>699</v>
      </c>
      <c r="G9" s="290" t="s">
        <v>699</v>
      </c>
      <c r="H9" s="290" t="s">
        <v>699</v>
      </c>
      <c r="I9" s="290" t="s">
        <v>699</v>
      </c>
      <c r="J9" s="290" t="s">
        <v>699</v>
      </c>
      <c r="K9" s="291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37"/>
      <c r="CF9" s="237"/>
      <c r="CG9" s="237"/>
      <c r="CH9" s="237"/>
      <c r="CI9" s="237"/>
      <c r="CJ9" s="237"/>
      <c r="CK9" s="237"/>
      <c r="CL9" s="237"/>
      <c r="CM9" s="237"/>
      <c r="CN9" s="237"/>
      <c r="CO9" s="237"/>
      <c r="CP9" s="237"/>
      <c r="CQ9" s="237"/>
      <c r="CR9" s="237"/>
      <c r="CS9" s="237"/>
      <c r="CT9" s="237"/>
      <c r="CU9" s="237"/>
      <c r="CV9" s="237"/>
      <c r="CW9" s="237"/>
      <c r="CX9" s="237"/>
      <c r="CY9" s="237"/>
    </row>
    <row r="10" spans="1:103" ht="24.95" customHeight="1" x14ac:dyDescent="0.2">
      <c r="A10" s="229"/>
      <c r="B10" s="255">
        <v>1</v>
      </c>
      <c r="C10" s="256" t="s">
        <v>554</v>
      </c>
      <c r="D10" s="257">
        <v>27434.053101303998</v>
      </c>
      <c r="E10" s="258">
        <f>IF($D10="","",(E11*$D10))</f>
        <v>1371.7026550651999</v>
      </c>
      <c r="F10" s="258">
        <f t="shared" ref="F10:H10" si="0">IF($D10="","",(F11*$D10))</f>
        <v>1371.7026550651999</v>
      </c>
      <c r="G10" s="258">
        <f t="shared" si="0"/>
        <v>0</v>
      </c>
      <c r="H10" s="258">
        <f t="shared" si="0"/>
        <v>0</v>
      </c>
      <c r="I10" s="258">
        <f>IF($D10="","",(I11*$D10))</f>
        <v>18655.15610888672</v>
      </c>
      <c r="J10" s="258">
        <f t="shared" ref="J10" si="1">IF($D10="","",(J11*$D10))</f>
        <v>6035.4916822868799</v>
      </c>
      <c r="K10" s="259">
        <f>ROUND(SUM(E10:J10),2)</f>
        <v>27434.05</v>
      </c>
      <c r="L10" s="260"/>
      <c r="M10" s="244"/>
      <c r="N10" s="244"/>
      <c r="O10" s="244"/>
      <c r="P10" s="244"/>
      <c r="Q10" s="244"/>
      <c r="R10" s="244"/>
      <c r="S10" s="244"/>
      <c r="T10" s="244"/>
      <c r="U10" s="244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</row>
    <row r="11" spans="1:103" ht="24.95" customHeight="1" x14ac:dyDescent="0.2">
      <c r="A11" s="229"/>
      <c r="B11" s="261"/>
      <c r="C11" s="262"/>
      <c r="D11" s="263">
        <f>D10/K$24</f>
        <v>0.11738158491833107</v>
      </c>
      <c r="E11" s="264">
        <v>0.05</v>
      </c>
      <c r="F11" s="264">
        <v>0.05</v>
      </c>
      <c r="G11" s="264"/>
      <c r="H11" s="264"/>
      <c r="I11" s="264">
        <v>0.68</v>
      </c>
      <c r="J11" s="264">
        <v>0.22</v>
      </c>
      <c r="K11" s="265">
        <f>SUM(E11:J11)</f>
        <v>1</v>
      </c>
      <c r="L11" s="260"/>
      <c r="M11" s="266"/>
      <c r="N11" s="267"/>
      <c r="O11" s="244"/>
      <c r="P11" s="268"/>
      <c r="Q11" s="244"/>
      <c r="R11" s="244"/>
      <c r="S11" s="244"/>
      <c r="T11" s="244"/>
      <c r="U11" s="244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</row>
    <row r="12" spans="1:103" ht="24.95" customHeight="1" x14ac:dyDescent="0.2">
      <c r="A12" s="229"/>
      <c r="B12" s="255">
        <v>2</v>
      </c>
      <c r="C12" s="256" t="s">
        <v>561</v>
      </c>
      <c r="D12" s="257">
        <v>5209.316911938392</v>
      </c>
      <c r="E12" s="258">
        <f t="shared" ref="E12:H12" si="2">IF($D12="","",(E13*$D12))</f>
        <v>2604.658455969196</v>
      </c>
      <c r="F12" s="258">
        <f t="shared" si="2"/>
        <v>1302.329227984598</v>
      </c>
      <c r="G12" s="258">
        <f t="shared" si="2"/>
        <v>0</v>
      </c>
      <c r="H12" s="258">
        <f t="shared" si="2"/>
        <v>0</v>
      </c>
      <c r="I12" s="258">
        <f>IF($D12="","",(I13*$D12))</f>
        <v>781.39753679075875</v>
      </c>
      <c r="J12" s="258">
        <f t="shared" ref="J12" si="3">IF($D12="","",(J13*$D12))</f>
        <v>520.93169119383924</v>
      </c>
      <c r="K12" s="259">
        <f>ROUND(SUM(E12:J12),2)</f>
        <v>5209.32</v>
      </c>
      <c r="L12" s="244"/>
      <c r="M12" s="244"/>
      <c r="N12" s="267"/>
      <c r="O12" s="244"/>
      <c r="P12" s="268"/>
      <c r="Q12" s="244"/>
      <c r="R12" s="244"/>
      <c r="S12" s="244"/>
      <c r="T12" s="244"/>
      <c r="U12" s="244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</row>
    <row r="13" spans="1:103" ht="24.95" customHeight="1" x14ac:dyDescent="0.2">
      <c r="A13" s="229"/>
      <c r="B13" s="261"/>
      <c r="C13" s="262"/>
      <c r="D13" s="263">
        <f>D12/K24</f>
        <v>2.2289009691977661E-2</v>
      </c>
      <c r="E13" s="264">
        <v>0.5</v>
      </c>
      <c r="F13" s="264">
        <v>0.25</v>
      </c>
      <c r="G13" s="264"/>
      <c r="H13" s="264"/>
      <c r="I13" s="264">
        <v>0.15</v>
      </c>
      <c r="J13" s="264">
        <v>0.1</v>
      </c>
      <c r="K13" s="265">
        <f>SUM(E13:J13)</f>
        <v>1</v>
      </c>
      <c r="L13" s="260"/>
      <c r="M13" s="244"/>
      <c r="N13" s="244"/>
      <c r="O13" s="244"/>
      <c r="P13" s="244"/>
      <c r="Q13" s="244"/>
      <c r="R13" s="244"/>
      <c r="S13" s="244"/>
      <c r="T13" s="244"/>
      <c r="U13" s="244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</row>
    <row r="14" spans="1:103" ht="24.95" customHeight="1" x14ac:dyDescent="0.2">
      <c r="A14" s="229"/>
      <c r="B14" s="255">
        <v>3</v>
      </c>
      <c r="C14" s="256" t="s">
        <v>571</v>
      </c>
      <c r="D14" s="257">
        <v>4452.3584979605293</v>
      </c>
      <c r="E14" s="258">
        <f t="shared" ref="E14:H14" si="4">IF($D14="","",(E15*$D14))</f>
        <v>445.23584979605295</v>
      </c>
      <c r="F14" s="258">
        <f t="shared" si="4"/>
        <v>445.23584979605295</v>
      </c>
      <c r="G14" s="258">
        <f t="shared" si="4"/>
        <v>0</v>
      </c>
      <c r="H14" s="258">
        <f t="shared" si="4"/>
        <v>0</v>
      </c>
      <c r="I14" s="258">
        <f>IF($D14="","",(I15*$D14))</f>
        <v>0</v>
      </c>
      <c r="J14" s="258">
        <f t="shared" ref="J14" si="5">IF($D14="","",(J15*$D14))</f>
        <v>3561.8867983684236</v>
      </c>
      <c r="K14" s="259">
        <f>ROUND(SUM(E14:J14),2)</f>
        <v>4452.3599999999997</v>
      </c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</row>
    <row r="15" spans="1:103" ht="24.95" customHeight="1" x14ac:dyDescent="0.2">
      <c r="A15" s="229"/>
      <c r="B15" s="261"/>
      <c r="C15" s="262"/>
      <c r="D15" s="263">
        <f>D14/K24</f>
        <v>1.9050225469249581E-2</v>
      </c>
      <c r="E15" s="264">
        <v>0.1</v>
      </c>
      <c r="F15" s="264">
        <v>0.1</v>
      </c>
      <c r="G15" s="264"/>
      <c r="H15" s="264"/>
      <c r="I15" s="264"/>
      <c r="J15" s="264">
        <v>0.8</v>
      </c>
      <c r="K15" s="265">
        <f>SUM(E15:J15)</f>
        <v>1</v>
      </c>
      <c r="L15" s="244"/>
      <c r="M15" s="244"/>
      <c r="N15" s="244"/>
      <c r="O15" s="244"/>
      <c r="P15" s="268"/>
      <c r="Q15" s="244"/>
      <c r="R15" s="244"/>
      <c r="S15" s="244"/>
      <c r="T15" s="244"/>
      <c r="U15" s="244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</row>
    <row r="16" spans="1:103" ht="24.95" customHeight="1" x14ac:dyDescent="0.2">
      <c r="A16" s="229"/>
      <c r="B16" s="255">
        <v>4</v>
      </c>
      <c r="C16" s="256" t="s">
        <v>580</v>
      </c>
      <c r="D16" s="257">
        <v>143938.58792262801</v>
      </c>
      <c r="E16" s="258">
        <f>IF($D16="","",(E17*$D16))</f>
        <v>4318.1576376788398</v>
      </c>
      <c r="F16" s="258">
        <f t="shared" ref="F16:H16" si="6">IF($D16="","",(F17*$D16))</f>
        <v>0</v>
      </c>
      <c r="G16" s="258">
        <f t="shared" si="6"/>
        <v>0</v>
      </c>
      <c r="H16" s="258">
        <f t="shared" si="6"/>
        <v>0</v>
      </c>
      <c r="I16" s="258">
        <f>IF($D16="","",(I17*$D16))</f>
        <v>139620.43028494917</v>
      </c>
      <c r="J16" s="258">
        <f>IF($D16="","",(J17*$D16))</f>
        <v>0</v>
      </c>
      <c r="K16" s="259">
        <f>ROUND(SUM(E16:J16),2)</f>
        <v>143938.59</v>
      </c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</row>
    <row r="17" spans="1:103" ht="24.95" customHeight="1" x14ac:dyDescent="0.2">
      <c r="A17" s="229"/>
      <c r="B17" s="261"/>
      <c r="C17" s="262"/>
      <c r="D17" s="263">
        <f>D16/K24</f>
        <v>0.61586742282938622</v>
      </c>
      <c r="E17" s="264">
        <v>0.03</v>
      </c>
      <c r="F17" s="264"/>
      <c r="G17" s="264"/>
      <c r="H17" s="264"/>
      <c r="I17" s="264">
        <v>0.97</v>
      </c>
      <c r="J17" s="264"/>
      <c r="K17" s="265">
        <f>SUM(E17:J17)</f>
        <v>1</v>
      </c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</row>
    <row r="18" spans="1:103" ht="24.95" customHeight="1" x14ac:dyDescent="0.2">
      <c r="A18" s="229"/>
      <c r="B18" s="255">
        <v>5</v>
      </c>
      <c r="C18" s="256" t="s">
        <v>600</v>
      </c>
      <c r="D18" s="257">
        <v>5076.5456255600984</v>
      </c>
      <c r="E18" s="258">
        <f t="shared" ref="E18:H18" si="7">IF($D18="","",(E19*$D18))</f>
        <v>2538.2728127800492</v>
      </c>
      <c r="F18" s="258">
        <f t="shared" si="7"/>
        <v>1015.3091251120197</v>
      </c>
      <c r="G18" s="258">
        <f t="shared" si="7"/>
        <v>0</v>
      </c>
      <c r="H18" s="258">
        <f t="shared" si="7"/>
        <v>0</v>
      </c>
      <c r="I18" s="258">
        <f>IF($D18="","",(I19*$D18))</f>
        <v>0</v>
      </c>
      <c r="J18" s="258">
        <f>IF($D18="","",(J19*$D18))</f>
        <v>1522.9636876680295</v>
      </c>
      <c r="K18" s="259">
        <f>ROUND(SUM(E18:J18),2)</f>
        <v>5076.55</v>
      </c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3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33"/>
      <c r="AZ18" s="233"/>
      <c r="BA18" s="233"/>
      <c r="BB18" s="233"/>
      <c r="BC18" s="233"/>
      <c r="BD18" s="233"/>
      <c r="BE18" s="233"/>
      <c r="BF18" s="233"/>
      <c r="BG18" s="233"/>
      <c r="BH18" s="233"/>
      <c r="BI18" s="233"/>
      <c r="BJ18" s="233"/>
      <c r="BK18" s="233"/>
      <c r="BL18" s="233"/>
      <c r="BM18" s="233"/>
      <c r="BN18" s="233"/>
      <c r="BO18" s="233"/>
      <c r="BP18" s="233"/>
      <c r="BQ18" s="233"/>
      <c r="BR18" s="233"/>
      <c r="BS18" s="233"/>
      <c r="BT18" s="233"/>
      <c r="BU18" s="233"/>
      <c r="BV18" s="233"/>
      <c r="BW18" s="233"/>
      <c r="BX18" s="233"/>
      <c r="BY18" s="233"/>
      <c r="BZ18" s="233"/>
      <c r="CA18" s="233"/>
      <c r="CB18" s="233"/>
      <c r="CC18" s="233"/>
      <c r="CD18" s="233"/>
      <c r="CE18" s="233"/>
      <c r="CF18" s="233"/>
      <c r="CG18" s="233"/>
      <c r="CH18" s="233"/>
      <c r="CI18" s="233"/>
      <c r="CJ18" s="233"/>
      <c r="CK18" s="233"/>
      <c r="CL18" s="233"/>
      <c r="CM18" s="233"/>
      <c r="CN18" s="233"/>
      <c r="CO18" s="233"/>
      <c r="CP18" s="233"/>
      <c r="CQ18" s="233"/>
      <c r="CR18" s="233"/>
      <c r="CS18" s="233"/>
      <c r="CT18" s="233"/>
      <c r="CU18" s="233"/>
      <c r="CV18" s="233"/>
      <c r="CW18" s="233"/>
    </row>
    <row r="19" spans="1:103" ht="24.95" customHeight="1" x14ac:dyDescent="0.2">
      <c r="A19" s="229"/>
      <c r="B19" s="261"/>
      <c r="C19" s="262"/>
      <c r="D19" s="263">
        <f>D18/K24</f>
        <v>2.1720923599515118E-2</v>
      </c>
      <c r="E19" s="264">
        <v>0.5</v>
      </c>
      <c r="F19" s="264">
        <v>0.2</v>
      </c>
      <c r="G19" s="264"/>
      <c r="H19" s="264"/>
      <c r="I19" s="264"/>
      <c r="J19" s="264">
        <v>0.3</v>
      </c>
      <c r="K19" s="265">
        <f>SUM(E19:J19)</f>
        <v>1</v>
      </c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3"/>
      <c r="BF19" s="233"/>
      <c r="BG19" s="233"/>
      <c r="BH19" s="233"/>
      <c r="BI19" s="233"/>
      <c r="BJ19" s="233"/>
      <c r="BK19" s="233"/>
      <c r="BL19" s="233"/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33"/>
      <c r="BY19" s="233"/>
      <c r="BZ19" s="233"/>
      <c r="CA19" s="233"/>
      <c r="CB19" s="233"/>
      <c r="CC19" s="233"/>
      <c r="CD19" s="233"/>
      <c r="CE19" s="233"/>
      <c r="CF19" s="233"/>
      <c r="CG19" s="233"/>
      <c r="CH19" s="233"/>
      <c r="CI19" s="233"/>
      <c r="CJ19" s="233"/>
      <c r="CK19" s="233"/>
      <c r="CL19" s="233"/>
      <c r="CM19" s="233"/>
      <c r="CN19" s="233"/>
      <c r="CO19" s="233"/>
      <c r="CP19" s="233"/>
      <c r="CQ19" s="233"/>
      <c r="CR19" s="233"/>
      <c r="CS19" s="233"/>
      <c r="CT19" s="233"/>
      <c r="CU19" s="233"/>
      <c r="CV19" s="233"/>
      <c r="CW19" s="233"/>
    </row>
    <row r="20" spans="1:103" ht="24.95" customHeight="1" x14ac:dyDescent="0.2">
      <c r="A20" s="229"/>
      <c r="B20" s="255">
        <v>6</v>
      </c>
      <c r="C20" s="256" t="s">
        <v>612</v>
      </c>
      <c r="D20" s="257">
        <v>39975.96</v>
      </c>
      <c r="E20" s="258">
        <f t="shared" ref="E20:H20" si="8">IF($D20="","",(E21*$D20))</f>
        <v>0</v>
      </c>
      <c r="F20" s="258">
        <f t="shared" si="8"/>
        <v>0</v>
      </c>
      <c r="G20" s="258">
        <f t="shared" si="8"/>
        <v>0</v>
      </c>
      <c r="H20" s="258">
        <f t="shared" si="8"/>
        <v>0</v>
      </c>
      <c r="I20" s="258">
        <f>IF($D20="","",(I21*$D20))</f>
        <v>0</v>
      </c>
      <c r="J20" s="258">
        <f>IF($D20="","",(J21*$D20))</f>
        <v>39975.96</v>
      </c>
      <c r="K20" s="259">
        <f>ROUND(SUM(E20:J20),2)</f>
        <v>39975.96</v>
      </c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</row>
    <row r="21" spans="1:103" ht="24.95" customHeight="1" x14ac:dyDescent="0.2">
      <c r="A21" s="229"/>
      <c r="B21" s="261"/>
      <c r="C21" s="262"/>
      <c r="D21" s="263">
        <f>D20/K24</f>
        <v>0.17104441425786862</v>
      </c>
      <c r="E21" s="264"/>
      <c r="F21" s="264"/>
      <c r="G21" s="264"/>
      <c r="H21" s="264"/>
      <c r="I21" s="264"/>
      <c r="J21" s="264">
        <v>1</v>
      </c>
      <c r="K21" s="265">
        <f>SUM(E21:J21)</f>
        <v>1</v>
      </c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233"/>
      <c r="CO21" s="233"/>
      <c r="CP21" s="233"/>
      <c r="CQ21" s="233"/>
      <c r="CR21" s="233"/>
      <c r="CS21" s="233"/>
      <c r="CT21" s="233"/>
      <c r="CU21" s="233"/>
      <c r="CV21" s="233"/>
      <c r="CW21" s="233"/>
    </row>
    <row r="22" spans="1:103" ht="24.95" customHeight="1" x14ac:dyDescent="0.2">
      <c r="A22" s="229"/>
      <c r="B22" s="255">
        <v>7</v>
      </c>
      <c r="C22" s="256" t="s">
        <v>622</v>
      </c>
      <c r="D22" s="257">
        <v>7630.0256713373838</v>
      </c>
      <c r="E22" s="258">
        <f t="shared" ref="E22:H22" si="9">IF($D22="","",(E23*$D22))</f>
        <v>0</v>
      </c>
      <c r="F22" s="258">
        <f t="shared" si="9"/>
        <v>7630.0256713373838</v>
      </c>
      <c r="G22" s="258">
        <f t="shared" si="9"/>
        <v>0</v>
      </c>
      <c r="H22" s="258">
        <f t="shared" si="9"/>
        <v>0</v>
      </c>
      <c r="I22" s="258">
        <f>IF($D22="","",(I23*$D22))</f>
        <v>0</v>
      </c>
      <c r="J22" s="258">
        <f>IF($D22="","",(J23*$D22))</f>
        <v>0</v>
      </c>
      <c r="K22" s="259">
        <f>ROUND(SUM(E22:J22),2)</f>
        <v>7630.03</v>
      </c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33"/>
      <c r="BN22" s="233"/>
      <c r="BO22" s="233"/>
      <c r="BP22" s="233"/>
      <c r="BQ22" s="233"/>
      <c r="BR22" s="233"/>
      <c r="BS22" s="233"/>
      <c r="BT22" s="233"/>
      <c r="BU22" s="233"/>
      <c r="BV22" s="233"/>
      <c r="BW22" s="233"/>
      <c r="BX22" s="233"/>
      <c r="BY22" s="233"/>
      <c r="BZ22" s="233"/>
      <c r="CA22" s="233"/>
      <c r="CB22" s="233"/>
      <c r="CC22" s="233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233"/>
    </row>
    <row r="23" spans="1:103" ht="24.95" customHeight="1" thickBot="1" x14ac:dyDescent="0.25">
      <c r="A23" s="229"/>
      <c r="B23" s="292"/>
      <c r="C23" s="293"/>
      <c r="D23" s="294">
        <f>D22/K24</f>
        <v>3.2646452310999004E-2</v>
      </c>
      <c r="E23" s="295"/>
      <c r="F23" s="295">
        <v>1</v>
      </c>
      <c r="G23" s="295"/>
      <c r="H23" s="295"/>
      <c r="I23" s="295"/>
      <c r="J23" s="295"/>
      <c r="K23" s="296">
        <f>SUM(E23:J23)</f>
        <v>1</v>
      </c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33"/>
      <c r="BN23" s="233"/>
      <c r="BO23" s="233"/>
      <c r="BP23" s="233"/>
      <c r="BQ23" s="233"/>
      <c r="BR23" s="233"/>
      <c r="BS23" s="233"/>
      <c r="BT23" s="233"/>
      <c r="BU23" s="233"/>
      <c r="BV23" s="233"/>
      <c r="BW23" s="233"/>
      <c r="BX23" s="233"/>
      <c r="BY23" s="233"/>
      <c r="BZ23" s="233"/>
      <c r="CA23" s="233"/>
      <c r="CB23" s="233"/>
      <c r="CC23" s="233"/>
      <c r="CD23" s="233"/>
      <c r="CE23" s="233"/>
      <c r="CF23" s="233"/>
      <c r="CG23" s="233"/>
      <c r="CH23" s="233"/>
      <c r="CI23" s="233"/>
      <c r="CJ23" s="233"/>
      <c r="CK23" s="233"/>
      <c r="CL23" s="233"/>
      <c r="CM23" s="233"/>
      <c r="CN23" s="233"/>
      <c r="CO23" s="233"/>
      <c r="CP23" s="233"/>
      <c r="CQ23" s="233"/>
      <c r="CR23" s="233"/>
      <c r="CS23" s="233"/>
      <c r="CT23" s="233"/>
      <c r="CU23" s="233"/>
      <c r="CV23" s="233"/>
      <c r="CW23" s="233"/>
    </row>
    <row r="24" spans="1:103" ht="24.75" customHeight="1" thickBot="1" x14ac:dyDescent="0.25">
      <c r="B24" s="297"/>
      <c r="C24" s="298" t="s">
        <v>700</v>
      </c>
      <c r="D24" s="299"/>
      <c r="E24" s="299">
        <f>SUM(E10,E12,E14,E16,E18,E20,E22)</f>
        <v>11278.027411289337</v>
      </c>
      <c r="F24" s="299">
        <f t="shared" ref="F24:J24" si="10">SUM(F10,F12,F14,F16,F18,F20,F22)</f>
        <v>11764.602529295254</v>
      </c>
      <c r="G24" s="299">
        <f t="shared" si="10"/>
        <v>0</v>
      </c>
      <c r="H24" s="299">
        <f t="shared" si="10"/>
        <v>0</v>
      </c>
      <c r="I24" s="299">
        <f t="shared" si="10"/>
        <v>159056.98393062665</v>
      </c>
      <c r="J24" s="299">
        <f t="shared" si="10"/>
        <v>51617.233859517175</v>
      </c>
      <c r="K24" s="272">
        <f>SUM(K10,K12,K14,K16,K18,K20,K22)-0.02</f>
        <v>233716.84</v>
      </c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33"/>
      <c r="BN24" s="233"/>
      <c r="BO24" s="233"/>
      <c r="BP24" s="233"/>
      <c r="BQ24" s="233"/>
      <c r="BR24" s="233"/>
      <c r="BS24" s="233"/>
      <c r="BT24" s="233"/>
      <c r="BU24" s="233"/>
      <c r="BV24" s="233"/>
      <c r="BW24" s="233"/>
      <c r="BX24" s="233"/>
      <c r="BY24" s="233"/>
      <c r="BZ24" s="233"/>
      <c r="CA24" s="233"/>
      <c r="CB24" s="233"/>
      <c r="CC24" s="233"/>
      <c r="CD24" s="233"/>
      <c r="CE24" s="233"/>
      <c r="CF24" s="233"/>
      <c r="CG24" s="233"/>
      <c r="CH24" s="233"/>
      <c r="CI24" s="233"/>
      <c r="CJ24" s="233"/>
      <c r="CK24" s="233"/>
      <c r="CL24" s="233"/>
      <c r="CM24" s="233"/>
      <c r="CN24" s="233"/>
      <c r="CO24" s="233"/>
      <c r="CP24" s="233"/>
      <c r="CQ24" s="233"/>
      <c r="CR24" s="233"/>
      <c r="CS24" s="233"/>
      <c r="CT24" s="233"/>
      <c r="CU24" s="233"/>
      <c r="CV24" s="233"/>
      <c r="CW24" s="233"/>
    </row>
    <row r="25" spans="1:103" ht="30" customHeight="1" thickBot="1" x14ac:dyDescent="0.25">
      <c r="B25" s="269"/>
      <c r="C25" s="270" t="s">
        <v>701</v>
      </c>
      <c r="D25" s="271"/>
      <c r="E25" s="273">
        <f>E24</f>
        <v>11278.027411289337</v>
      </c>
      <c r="F25" s="273">
        <f>E25+F24</f>
        <v>23042.629940584593</v>
      </c>
      <c r="G25" s="273">
        <f>F25+G24</f>
        <v>23042.629940584593</v>
      </c>
      <c r="H25" s="273">
        <f>G25+H24</f>
        <v>23042.629940584593</v>
      </c>
      <c r="I25" s="273">
        <f t="shared" ref="I25:J25" si="11">H25+I24</f>
        <v>182099.61387121124</v>
      </c>
      <c r="J25" s="273">
        <f t="shared" si="11"/>
        <v>233716.84773072842</v>
      </c>
      <c r="K25" s="27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3"/>
      <c r="BH25" s="233"/>
      <c r="BI25" s="233"/>
      <c r="BJ25" s="233"/>
      <c r="BK25" s="233"/>
      <c r="BL25" s="233"/>
      <c r="BM25" s="233"/>
      <c r="BN25" s="233"/>
      <c r="BO25" s="233"/>
      <c r="BP25" s="233"/>
      <c r="BQ25" s="233"/>
      <c r="BR25" s="233"/>
      <c r="BS25" s="233"/>
      <c r="BT25" s="233"/>
      <c r="BU25" s="233"/>
      <c r="BV25" s="233"/>
      <c r="BW25" s="233"/>
      <c r="BX25" s="233"/>
      <c r="BY25" s="233"/>
      <c r="BZ25" s="233"/>
      <c r="CA25" s="233"/>
      <c r="CB25" s="233"/>
      <c r="CC25" s="233"/>
      <c r="CD25" s="233"/>
      <c r="CE25" s="233"/>
      <c r="CF25" s="233"/>
      <c r="CG25" s="233"/>
      <c r="CH25" s="233"/>
      <c r="CI25" s="233"/>
      <c r="CJ25" s="233"/>
      <c r="CK25" s="233"/>
      <c r="CL25" s="233"/>
      <c r="CM25" s="233"/>
      <c r="CN25" s="233"/>
      <c r="CO25" s="233"/>
      <c r="CP25" s="233"/>
      <c r="CQ25" s="233"/>
      <c r="CR25" s="233"/>
      <c r="CS25" s="233"/>
      <c r="CT25" s="233"/>
      <c r="CU25" s="233"/>
      <c r="CV25" s="233"/>
      <c r="CW25" s="233"/>
    </row>
    <row r="26" spans="1:103" ht="75.599999999999994" customHeight="1" x14ac:dyDescent="0.2"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</row>
    <row r="27" spans="1:103" ht="66.599999999999994" customHeight="1" x14ac:dyDescent="0.2">
      <c r="B27" s="275" t="s">
        <v>702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</row>
    <row r="28" spans="1:103" ht="15" x14ac:dyDescent="0.2">
      <c r="E28" s="277"/>
      <c r="F28" s="277"/>
      <c r="G28" s="277"/>
      <c r="H28" s="277"/>
      <c r="I28" s="277"/>
      <c r="J28" s="277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</row>
    <row r="29" spans="1:103" ht="15" x14ac:dyDescent="0.2"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</row>
    <row r="30" spans="1:103" s="230" customFormat="1" ht="15" x14ac:dyDescent="0.2">
      <c r="C30" s="231"/>
      <c r="D30" s="232"/>
      <c r="E30" s="232"/>
      <c r="F30" s="232"/>
      <c r="G30" s="232"/>
      <c r="H30" s="232"/>
      <c r="I30" s="232"/>
      <c r="J30" s="232"/>
      <c r="K30" s="232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CX30" s="233"/>
      <c r="CY30" s="233"/>
    </row>
    <row r="31" spans="1:103" s="230" customFormat="1" ht="15" x14ac:dyDescent="0.2">
      <c r="C31" s="231"/>
      <c r="D31" s="232"/>
      <c r="E31" s="232"/>
      <c r="F31" s="232"/>
      <c r="G31" s="232"/>
      <c r="H31" s="232"/>
      <c r="I31" s="232"/>
      <c r="J31" s="232"/>
      <c r="K31" s="232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CX31" s="233"/>
      <c r="CY31" s="233"/>
    </row>
    <row r="32" spans="1:103" s="230" customFormat="1" ht="15" x14ac:dyDescent="0.2">
      <c r="C32" s="231"/>
      <c r="D32" s="232"/>
      <c r="E32" s="232"/>
      <c r="F32" s="232"/>
      <c r="G32" s="232"/>
      <c r="H32" s="232"/>
      <c r="I32" s="232"/>
      <c r="J32" s="232"/>
      <c r="K32" s="232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CX32" s="233"/>
      <c r="CY32" s="233"/>
    </row>
    <row r="33" spans="3:103" s="230" customFormat="1" ht="15" x14ac:dyDescent="0.2">
      <c r="C33" s="231"/>
      <c r="D33" s="232"/>
      <c r="E33" s="232"/>
      <c r="F33" s="232"/>
      <c r="G33" s="232"/>
      <c r="H33" s="232"/>
      <c r="I33" s="232"/>
      <c r="J33" s="232"/>
      <c r="K33" s="232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CX33" s="233"/>
      <c r="CY33" s="233"/>
    </row>
    <row r="34" spans="3:103" s="230" customFormat="1" ht="15" x14ac:dyDescent="0.2">
      <c r="C34" s="231"/>
      <c r="D34" s="232"/>
      <c r="E34" s="232"/>
      <c r="F34" s="232"/>
      <c r="G34" s="232"/>
      <c r="H34" s="232"/>
      <c r="I34" s="232"/>
      <c r="J34" s="232"/>
      <c r="K34" s="232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CX34" s="233"/>
      <c r="CY34" s="233"/>
    </row>
    <row r="35" spans="3:103" s="230" customFormat="1" ht="15" x14ac:dyDescent="0.2">
      <c r="C35" s="231"/>
      <c r="D35" s="232"/>
      <c r="E35" s="232"/>
      <c r="F35" s="232"/>
      <c r="G35" s="232"/>
      <c r="H35" s="232"/>
      <c r="I35" s="232"/>
      <c r="J35" s="232"/>
      <c r="K35" s="232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CX35" s="233"/>
      <c r="CY35" s="233"/>
    </row>
    <row r="36" spans="3:103" s="230" customFormat="1" ht="15" x14ac:dyDescent="0.2">
      <c r="C36" s="231"/>
      <c r="D36" s="232"/>
      <c r="E36" s="232"/>
      <c r="F36" s="232"/>
      <c r="G36" s="232"/>
      <c r="H36" s="232"/>
      <c r="I36" s="232"/>
      <c r="J36" s="232"/>
      <c r="K36" s="232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CX36" s="233"/>
      <c r="CY36" s="233"/>
    </row>
    <row r="37" spans="3:103" s="230" customFormat="1" ht="15" x14ac:dyDescent="0.2">
      <c r="C37" s="231"/>
      <c r="D37" s="232"/>
      <c r="E37" s="232"/>
      <c r="F37" s="232"/>
      <c r="G37" s="232"/>
      <c r="H37" s="232"/>
      <c r="I37" s="232"/>
      <c r="J37" s="232"/>
      <c r="K37" s="232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CX37" s="233"/>
      <c r="CY37" s="233"/>
    </row>
    <row r="38" spans="3:103" s="230" customFormat="1" ht="15" x14ac:dyDescent="0.2">
      <c r="C38" s="231"/>
      <c r="D38" s="232"/>
      <c r="E38" s="232"/>
      <c r="F38" s="232"/>
      <c r="G38" s="232"/>
      <c r="H38" s="232"/>
      <c r="I38" s="232"/>
      <c r="J38" s="232"/>
      <c r="K38" s="232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CX38" s="233"/>
      <c r="CY38" s="233"/>
    </row>
    <row r="39" spans="3:103" s="230" customFormat="1" ht="15" x14ac:dyDescent="0.2">
      <c r="C39" s="231"/>
      <c r="D39" s="232"/>
      <c r="E39" s="232"/>
      <c r="F39" s="232"/>
      <c r="G39" s="232"/>
      <c r="H39" s="232"/>
      <c r="I39" s="232"/>
      <c r="J39" s="232"/>
      <c r="K39" s="232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CX39" s="233"/>
      <c r="CY39" s="233"/>
    </row>
    <row r="40" spans="3:103" s="230" customFormat="1" ht="15" x14ac:dyDescent="0.2">
      <c r="C40" s="231"/>
      <c r="D40" s="232"/>
      <c r="E40" s="232"/>
      <c r="F40" s="232"/>
      <c r="G40" s="232"/>
      <c r="H40" s="232"/>
      <c r="I40" s="232"/>
      <c r="J40" s="232"/>
      <c r="K40" s="232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CX40" s="233"/>
      <c r="CY40" s="233"/>
    </row>
    <row r="41" spans="3:103" s="230" customFormat="1" ht="15" x14ac:dyDescent="0.2">
      <c r="C41" s="231"/>
      <c r="D41" s="232"/>
      <c r="E41" s="232"/>
      <c r="F41" s="232"/>
      <c r="G41" s="232"/>
      <c r="H41" s="232"/>
      <c r="I41" s="232"/>
      <c r="J41" s="232"/>
      <c r="K41" s="232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CX41" s="233"/>
      <c r="CY41" s="233"/>
    </row>
    <row r="42" spans="3:103" s="230" customFormat="1" ht="15" x14ac:dyDescent="0.2">
      <c r="C42" s="231"/>
      <c r="D42" s="232"/>
      <c r="E42" s="232"/>
      <c r="F42" s="232"/>
      <c r="G42" s="232"/>
      <c r="H42" s="232"/>
      <c r="I42" s="232"/>
      <c r="J42" s="232"/>
      <c r="K42" s="232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CX42" s="233"/>
      <c r="CY42" s="233"/>
    </row>
    <row r="43" spans="3:103" s="230" customFormat="1" ht="15" x14ac:dyDescent="0.2">
      <c r="C43" s="231"/>
      <c r="D43" s="232"/>
      <c r="E43" s="232"/>
      <c r="F43" s="232"/>
      <c r="G43" s="232"/>
      <c r="H43" s="232"/>
      <c r="I43" s="232"/>
      <c r="J43" s="232"/>
      <c r="K43" s="232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CX43" s="233"/>
      <c r="CY43" s="233"/>
    </row>
    <row r="44" spans="3:103" s="230" customFormat="1" ht="15" x14ac:dyDescent="0.2">
      <c r="C44" s="231"/>
      <c r="D44" s="232"/>
      <c r="E44" s="232"/>
      <c r="F44" s="232"/>
      <c r="G44" s="232"/>
      <c r="H44" s="232"/>
      <c r="I44" s="232"/>
      <c r="J44" s="232"/>
      <c r="K44" s="232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CX44" s="233"/>
      <c r="CY44" s="233"/>
    </row>
    <row r="45" spans="3:103" s="230" customFormat="1" ht="15" x14ac:dyDescent="0.2">
      <c r="C45" s="231"/>
      <c r="D45" s="232"/>
      <c r="E45" s="232"/>
      <c r="F45" s="232"/>
      <c r="G45" s="232"/>
      <c r="H45" s="232"/>
      <c r="I45" s="232"/>
      <c r="J45" s="232"/>
      <c r="K45" s="232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CX45" s="233"/>
      <c r="CY45" s="233"/>
    </row>
    <row r="46" spans="3:103" s="230" customFormat="1" ht="15" x14ac:dyDescent="0.2">
      <c r="C46" s="231"/>
      <c r="D46" s="232"/>
      <c r="E46" s="232"/>
      <c r="F46" s="232"/>
      <c r="G46" s="232"/>
      <c r="H46" s="232"/>
      <c r="I46" s="232"/>
      <c r="J46" s="232"/>
      <c r="K46" s="232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CX46" s="233"/>
      <c r="CY46" s="233"/>
    </row>
    <row r="47" spans="3:103" s="230" customFormat="1" ht="15" x14ac:dyDescent="0.2">
      <c r="C47" s="231"/>
      <c r="D47" s="232"/>
      <c r="E47" s="232"/>
      <c r="F47" s="232"/>
      <c r="G47" s="232"/>
      <c r="H47" s="232"/>
      <c r="I47" s="232"/>
      <c r="J47" s="232"/>
      <c r="K47" s="232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CX47" s="233"/>
      <c r="CY47" s="233"/>
    </row>
    <row r="48" spans="3:103" s="230" customFormat="1" ht="15" x14ac:dyDescent="0.2">
      <c r="C48" s="231"/>
      <c r="D48" s="232"/>
      <c r="E48" s="232"/>
      <c r="F48" s="232"/>
      <c r="G48" s="232"/>
      <c r="H48" s="232"/>
      <c r="I48" s="232"/>
      <c r="J48" s="232"/>
      <c r="K48" s="232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CX48" s="233"/>
      <c r="CY48" s="233"/>
    </row>
    <row r="49" spans="3:103" s="230" customFormat="1" ht="15" x14ac:dyDescent="0.2">
      <c r="C49" s="231"/>
      <c r="D49" s="232"/>
      <c r="E49" s="232"/>
      <c r="F49" s="232"/>
      <c r="G49" s="232"/>
      <c r="H49" s="232"/>
      <c r="I49" s="232"/>
      <c r="J49" s="232"/>
      <c r="K49" s="232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CX49" s="233"/>
      <c r="CY49" s="233"/>
    </row>
    <row r="50" spans="3:103" s="230" customFormat="1" ht="15" x14ac:dyDescent="0.2">
      <c r="C50" s="231"/>
      <c r="D50" s="232"/>
      <c r="E50" s="232"/>
      <c r="F50" s="232"/>
      <c r="G50" s="232"/>
      <c r="H50" s="232"/>
      <c r="I50" s="232"/>
      <c r="J50" s="232"/>
      <c r="K50" s="232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CX50" s="233"/>
      <c r="CY50" s="233"/>
    </row>
    <row r="51" spans="3:103" s="230" customFormat="1" ht="15" x14ac:dyDescent="0.2">
      <c r="C51" s="231"/>
      <c r="D51" s="232"/>
      <c r="E51" s="232"/>
      <c r="F51" s="232"/>
      <c r="G51" s="232"/>
      <c r="H51" s="232"/>
      <c r="I51" s="232"/>
      <c r="J51" s="232"/>
      <c r="K51" s="232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CX51" s="233"/>
      <c r="CY51" s="233"/>
    </row>
    <row r="52" spans="3:103" s="230" customFormat="1" ht="15" x14ac:dyDescent="0.2">
      <c r="C52" s="231"/>
      <c r="D52" s="232"/>
      <c r="E52" s="232"/>
      <c r="F52" s="232"/>
      <c r="G52" s="232"/>
      <c r="H52" s="232"/>
      <c r="I52" s="232"/>
      <c r="J52" s="232"/>
      <c r="K52" s="232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CX52" s="233"/>
      <c r="CY52" s="233"/>
    </row>
    <row r="53" spans="3:103" s="230" customFormat="1" ht="15" x14ac:dyDescent="0.2">
      <c r="C53" s="231"/>
      <c r="D53" s="232"/>
      <c r="E53" s="232"/>
      <c r="F53" s="232"/>
      <c r="G53" s="232"/>
      <c r="H53" s="232"/>
      <c r="I53" s="232"/>
      <c r="J53" s="232"/>
      <c r="K53" s="232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CX53" s="233"/>
      <c r="CY53" s="233"/>
    </row>
    <row r="54" spans="3:103" s="230" customFormat="1" ht="15" x14ac:dyDescent="0.2">
      <c r="C54" s="231"/>
      <c r="D54" s="232"/>
      <c r="E54" s="232"/>
      <c r="F54" s="232"/>
      <c r="G54" s="232"/>
      <c r="H54" s="232"/>
      <c r="I54" s="232"/>
      <c r="J54" s="232"/>
      <c r="K54" s="232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CX54" s="233"/>
      <c r="CY54" s="233"/>
    </row>
    <row r="55" spans="3:103" s="230" customFormat="1" ht="15" x14ac:dyDescent="0.2">
      <c r="C55" s="231"/>
      <c r="D55" s="232"/>
      <c r="E55" s="232"/>
      <c r="F55" s="232"/>
      <c r="G55" s="232"/>
      <c r="H55" s="232"/>
      <c r="I55" s="232"/>
      <c r="J55" s="232"/>
      <c r="K55" s="232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CX55" s="233"/>
      <c r="CY55" s="233"/>
    </row>
    <row r="56" spans="3:103" s="230" customFormat="1" ht="15" x14ac:dyDescent="0.2">
      <c r="C56" s="231"/>
      <c r="D56" s="232"/>
      <c r="E56" s="232"/>
      <c r="F56" s="232"/>
      <c r="G56" s="232"/>
      <c r="H56" s="232"/>
      <c r="I56" s="232"/>
      <c r="J56" s="232"/>
      <c r="K56" s="232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CX56" s="233"/>
      <c r="CY56" s="233"/>
    </row>
    <row r="57" spans="3:103" s="230" customFormat="1" ht="15" x14ac:dyDescent="0.2">
      <c r="C57" s="231"/>
      <c r="D57" s="232"/>
      <c r="E57" s="232"/>
      <c r="F57" s="232"/>
      <c r="G57" s="232"/>
      <c r="H57" s="232"/>
      <c r="I57" s="232"/>
      <c r="J57" s="232"/>
      <c r="K57" s="232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CX57" s="233"/>
      <c r="CY57" s="233"/>
    </row>
    <row r="58" spans="3:103" s="230" customFormat="1" ht="15" x14ac:dyDescent="0.2">
      <c r="C58" s="231"/>
      <c r="D58" s="232"/>
      <c r="E58" s="232"/>
      <c r="F58" s="232"/>
      <c r="G58" s="232"/>
      <c r="H58" s="232"/>
      <c r="I58" s="232"/>
      <c r="J58" s="232"/>
      <c r="K58" s="232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CX58" s="233"/>
      <c r="CY58" s="233"/>
    </row>
    <row r="59" spans="3:103" s="230" customFormat="1" ht="15" x14ac:dyDescent="0.2">
      <c r="C59" s="231"/>
      <c r="D59" s="232"/>
      <c r="E59" s="232"/>
      <c r="F59" s="232"/>
      <c r="G59" s="232"/>
      <c r="H59" s="232"/>
      <c r="I59" s="232"/>
      <c r="J59" s="232"/>
      <c r="K59" s="232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CX59" s="233"/>
      <c r="CY59" s="233"/>
    </row>
    <row r="60" spans="3:103" s="230" customFormat="1" ht="15" x14ac:dyDescent="0.2">
      <c r="C60" s="231"/>
      <c r="D60" s="232"/>
      <c r="E60" s="232"/>
      <c r="F60" s="232"/>
      <c r="G60" s="232"/>
      <c r="H60" s="232"/>
      <c r="I60" s="232"/>
      <c r="J60" s="232"/>
      <c r="K60" s="232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CX60" s="233"/>
      <c r="CY60" s="233"/>
    </row>
    <row r="61" spans="3:103" s="230" customFormat="1" ht="15" x14ac:dyDescent="0.2">
      <c r="C61" s="231"/>
      <c r="D61" s="232"/>
      <c r="E61" s="232"/>
      <c r="F61" s="232"/>
      <c r="G61" s="232"/>
      <c r="H61" s="232"/>
      <c r="I61" s="232"/>
      <c r="J61" s="232"/>
      <c r="K61" s="232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CX61" s="233"/>
      <c r="CY61" s="233"/>
    </row>
    <row r="62" spans="3:103" s="230" customFormat="1" ht="15" x14ac:dyDescent="0.2">
      <c r="C62" s="231"/>
      <c r="D62" s="232"/>
      <c r="E62" s="232"/>
      <c r="F62" s="232"/>
      <c r="G62" s="232"/>
      <c r="H62" s="232"/>
      <c r="I62" s="232"/>
      <c r="J62" s="232"/>
      <c r="K62" s="232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CX62" s="233"/>
      <c r="CY62" s="233"/>
    </row>
    <row r="63" spans="3:103" s="230" customFormat="1" ht="15" x14ac:dyDescent="0.2">
      <c r="C63" s="231"/>
      <c r="D63" s="232"/>
      <c r="E63" s="232"/>
      <c r="F63" s="232"/>
      <c r="G63" s="232"/>
      <c r="H63" s="232"/>
      <c r="I63" s="232"/>
      <c r="J63" s="232"/>
      <c r="K63" s="232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CX63" s="233"/>
      <c r="CY63" s="233"/>
    </row>
    <row r="64" spans="3:103" s="230" customFormat="1" ht="15" x14ac:dyDescent="0.2">
      <c r="C64" s="231"/>
      <c r="D64" s="232"/>
      <c r="E64" s="232"/>
      <c r="F64" s="232"/>
      <c r="G64" s="232"/>
      <c r="H64" s="232"/>
      <c r="I64" s="232"/>
      <c r="J64" s="232"/>
      <c r="K64" s="232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CX64" s="233"/>
      <c r="CY64" s="233"/>
    </row>
    <row r="65" spans="3:103" s="230" customFormat="1" ht="15" x14ac:dyDescent="0.2">
      <c r="C65" s="231"/>
      <c r="D65" s="232"/>
      <c r="E65" s="232"/>
      <c r="F65" s="232"/>
      <c r="G65" s="232"/>
      <c r="H65" s="232"/>
      <c r="I65" s="232"/>
      <c r="J65" s="232"/>
      <c r="K65" s="232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CX65" s="233"/>
      <c r="CY65" s="233"/>
    </row>
    <row r="66" spans="3:103" s="230" customFormat="1" ht="15" x14ac:dyDescent="0.2">
      <c r="C66" s="231"/>
      <c r="D66" s="232"/>
      <c r="E66" s="232"/>
      <c r="F66" s="232"/>
      <c r="G66" s="232"/>
      <c r="H66" s="232"/>
      <c r="I66" s="232"/>
      <c r="J66" s="232"/>
      <c r="K66" s="232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CX66" s="233"/>
      <c r="CY66" s="233"/>
    </row>
    <row r="67" spans="3:103" s="230" customFormat="1" ht="15" x14ac:dyDescent="0.2">
      <c r="C67" s="231"/>
      <c r="D67" s="232"/>
      <c r="E67" s="232"/>
      <c r="F67" s="232"/>
      <c r="G67" s="232"/>
      <c r="H67" s="232"/>
      <c r="I67" s="232"/>
      <c r="J67" s="232"/>
      <c r="K67" s="232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CX67" s="233"/>
      <c r="CY67" s="233"/>
    </row>
    <row r="68" spans="3:103" s="230" customFormat="1" ht="15" x14ac:dyDescent="0.2">
      <c r="C68" s="231"/>
      <c r="D68" s="232"/>
      <c r="E68" s="232"/>
      <c r="F68" s="232"/>
      <c r="G68" s="232"/>
      <c r="H68" s="232"/>
      <c r="I68" s="232"/>
      <c r="J68" s="232"/>
      <c r="K68" s="232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CX68" s="233"/>
      <c r="CY68" s="233"/>
    </row>
    <row r="69" spans="3:103" s="230" customFormat="1" ht="15" x14ac:dyDescent="0.2">
      <c r="C69" s="231"/>
      <c r="D69" s="232"/>
      <c r="E69" s="232"/>
      <c r="F69" s="232"/>
      <c r="G69" s="232"/>
      <c r="H69" s="232"/>
      <c r="I69" s="232"/>
      <c r="J69" s="232"/>
      <c r="K69" s="232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CX69" s="233"/>
      <c r="CY69" s="233"/>
    </row>
    <row r="70" spans="3:103" s="230" customFormat="1" ht="15" x14ac:dyDescent="0.2">
      <c r="C70" s="231"/>
      <c r="D70" s="232"/>
      <c r="E70" s="232"/>
      <c r="F70" s="232"/>
      <c r="G70" s="232"/>
      <c r="H70" s="232"/>
      <c r="I70" s="232"/>
      <c r="J70" s="232"/>
      <c r="K70" s="232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CX70" s="233"/>
      <c r="CY70" s="233"/>
    </row>
    <row r="71" spans="3:103" s="230" customFormat="1" ht="15" x14ac:dyDescent="0.2">
      <c r="C71" s="231"/>
      <c r="D71" s="232"/>
      <c r="E71" s="232"/>
      <c r="F71" s="232"/>
      <c r="G71" s="232"/>
      <c r="H71" s="232"/>
      <c r="I71" s="232"/>
      <c r="J71" s="232"/>
      <c r="K71" s="232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CX71" s="233"/>
      <c r="CY71" s="233"/>
    </row>
    <row r="72" spans="3:103" s="230" customFormat="1" ht="15" x14ac:dyDescent="0.2">
      <c r="C72" s="231"/>
      <c r="D72" s="232"/>
      <c r="E72" s="232"/>
      <c r="F72" s="232"/>
      <c r="G72" s="232"/>
      <c r="H72" s="232"/>
      <c r="I72" s="232"/>
      <c r="J72" s="232"/>
      <c r="K72" s="232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CX72" s="233"/>
      <c r="CY72" s="233"/>
    </row>
    <row r="73" spans="3:103" s="230" customFormat="1" ht="15" x14ac:dyDescent="0.2">
      <c r="C73" s="231"/>
      <c r="D73" s="232"/>
      <c r="E73" s="232"/>
      <c r="F73" s="232"/>
      <c r="G73" s="232"/>
      <c r="H73" s="232"/>
      <c r="I73" s="232"/>
      <c r="J73" s="232"/>
      <c r="K73" s="232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CX73" s="233"/>
      <c r="CY73" s="233"/>
    </row>
    <row r="74" spans="3:103" s="230" customFormat="1" ht="15" x14ac:dyDescent="0.2">
      <c r="C74" s="231"/>
      <c r="D74" s="232"/>
      <c r="E74" s="232"/>
      <c r="F74" s="232"/>
      <c r="G74" s="232"/>
      <c r="H74" s="232"/>
      <c r="I74" s="232"/>
      <c r="J74" s="232"/>
      <c r="K74" s="232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CX74" s="233"/>
      <c r="CY74" s="233"/>
    </row>
    <row r="75" spans="3:103" s="230" customFormat="1" ht="15" x14ac:dyDescent="0.2">
      <c r="C75" s="231"/>
      <c r="D75" s="232"/>
      <c r="E75" s="232"/>
      <c r="F75" s="232"/>
      <c r="G75" s="232"/>
      <c r="H75" s="232"/>
      <c r="I75" s="232"/>
      <c r="J75" s="232"/>
      <c r="K75" s="232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CX75" s="233"/>
      <c r="CY75" s="233"/>
    </row>
    <row r="76" spans="3:103" s="230" customFormat="1" ht="15" x14ac:dyDescent="0.2">
      <c r="C76" s="231"/>
      <c r="D76" s="232"/>
      <c r="E76" s="232"/>
      <c r="F76" s="232"/>
      <c r="G76" s="232"/>
      <c r="H76" s="232"/>
      <c r="I76" s="232"/>
      <c r="J76" s="232"/>
      <c r="K76" s="232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CX76" s="233"/>
      <c r="CY76" s="233"/>
    </row>
    <row r="77" spans="3:103" s="230" customFormat="1" ht="15" x14ac:dyDescent="0.2">
      <c r="C77" s="231"/>
      <c r="D77" s="232"/>
      <c r="E77" s="232"/>
      <c r="F77" s="232"/>
      <c r="G77" s="232"/>
      <c r="H77" s="232"/>
      <c r="I77" s="232"/>
      <c r="J77" s="232"/>
      <c r="K77" s="232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CX77" s="233"/>
      <c r="CY77" s="233"/>
    </row>
    <row r="78" spans="3:103" s="230" customFormat="1" ht="15" x14ac:dyDescent="0.2">
      <c r="C78" s="231"/>
      <c r="D78" s="232"/>
      <c r="E78" s="232"/>
      <c r="F78" s="232"/>
      <c r="G78" s="232"/>
      <c r="H78" s="232"/>
      <c r="I78" s="232"/>
      <c r="J78" s="232"/>
      <c r="K78" s="23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CX78" s="233"/>
      <c r="CY78" s="233"/>
    </row>
    <row r="79" spans="3:103" s="230" customFormat="1" ht="15" x14ac:dyDescent="0.2">
      <c r="C79" s="231"/>
      <c r="D79" s="232"/>
      <c r="E79" s="232"/>
      <c r="F79" s="232"/>
      <c r="G79" s="232"/>
      <c r="H79" s="232"/>
      <c r="I79" s="232"/>
      <c r="J79" s="232"/>
      <c r="K79" s="232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CX79" s="233"/>
      <c r="CY79" s="233"/>
    </row>
    <row r="80" spans="3:103" s="230" customFormat="1" ht="15" x14ac:dyDescent="0.2">
      <c r="C80" s="231"/>
      <c r="D80" s="232"/>
      <c r="E80" s="232"/>
      <c r="F80" s="232"/>
      <c r="G80" s="232"/>
      <c r="H80" s="232"/>
      <c r="I80" s="232"/>
      <c r="J80" s="232"/>
      <c r="K80" s="232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CX80" s="233"/>
      <c r="CY80" s="233"/>
    </row>
    <row r="81" spans="3:103" s="230" customFormat="1" ht="15" x14ac:dyDescent="0.2">
      <c r="C81" s="231"/>
      <c r="D81" s="232"/>
      <c r="E81" s="232"/>
      <c r="F81" s="232"/>
      <c r="G81" s="232"/>
      <c r="H81" s="232"/>
      <c r="I81" s="232"/>
      <c r="J81" s="232"/>
      <c r="K81" s="232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CX81" s="233"/>
      <c r="CY81" s="233"/>
    </row>
    <row r="82" spans="3:103" s="230" customFormat="1" ht="15" x14ac:dyDescent="0.2">
      <c r="C82" s="231"/>
      <c r="D82" s="232"/>
      <c r="E82" s="232"/>
      <c r="F82" s="232"/>
      <c r="G82" s="232"/>
      <c r="H82" s="232"/>
      <c r="I82" s="232"/>
      <c r="J82" s="232"/>
      <c r="K82" s="232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CX82" s="233"/>
      <c r="CY82" s="233"/>
    </row>
    <row r="83" spans="3:103" s="230" customFormat="1" ht="15" x14ac:dyDescent="0.2">
      <c r="C83" s="231"/>
      <c r="D83" s="232"/>
      <c r="E83" s="232"/>
      <c r="F83" s="232"/>
      <c r="G83" s="232"/>
      <c r="H83" s="232"/>
      <c r="I83" s="232"/>
      <c r="J83" s="232"/>
      <c r="K83" s="232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CX83" s="233"/>
      <c r="CY83" s="233"/>
    </row>
    <row r="84" spans="3:103" s="230" customFormat="1" ht="15" x14ac:dyDescent="0.2">
      <c r="C84" s="231"/>
      <c r="D84" s="232"/>
      <c r="E84" s="232"/>
      <c r="F84" s="232"/>
      <c r="G84" s="232"/>
      <c r="H84" s="232"/>
      <c r="I84" s="232"/>
      <c r="J84" s="232"/>
      <c r="K84" s="232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CX84" s="233"/>
      <c r="CY84" s="233"/>
    </row>
    <row r="85" spans="3:103" s="230" customFormat="1" ht="15" x14ac:dyDescent="0.2">
      <c r="C85" s="231"/>
      <c r="D85" s="232"/>
      <c r="E85" s="232"/>
      <c r="F85" s="232"/>
      <c r="G85" s="232"/>
      <c r="H85" s="232"/>
      <c r="I85" s="232"/>
      <c r="J85" s="232"/>
      <c r="K85" s="232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CX85" s="233"/>
      <c r="CY85" s="233"/>
    </row>
    <row r="86" spans="3:103" s="230" customFormat="1" ht="15" x14ac:dyDescent="0.2">
      <c r="C86" s="231"/>
      <c r="D86" s="232"/>
      <c r="E86" s="232"/>
      <c r="F86" s="232"/>
      <c r="G86" s="232"/>
      <c r="H86" s="232"/>
      <c r="I86" s="232"/>
      <c r="J86" s="232"/>
      <c r="K86" s="232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CX86" s="233"/>
      <c r="CY86" s="233"/>
    </row>
    <row r="87" spans="3:103" s="230" customFormat="1" ht="15" x14ac:dyDescent="0.2">
      <c r="C87" s="231"/>
      <c r="D87" s="232"/>
      <c r="E87" s="232"/>
      <c r="F87" s="232"/>
      <c r="G87" s="232"/>
      <c r="H87" s="232"/>
      <c r="I87" s="232"/>
      <c r="J87" s="232"/>
      <c r="K87" s="232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CX87" s="233"/>
      <c r="CY87" s="233"/>
    </row>
    <row r="88" spans="3:103" s="230" customFormat="1" ht="15" x14ac:dyDescent="0.2">
      <c r="C88" s="231"/>
      <c r="D88" s="232"/>
      <c r="E88" s="232"/>
      <c r="F88" s="232"/>
      <c r="G88" s="232"/>
      <c r="H88" s="232"/>
      <c r="I88" s="232"/>
      <c r="J88" s="232"/>
      <c r="K88" s="232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CX88" s="233"/>
      <c r="CY88" s="233"/>
    </row>
    <row r="89" spans="3:103" s="230" customFormat="1" ht="15" x14ac:dyDescent="0.2">
      <c r="C89" s="231"/>
      <c r="D89" s="232"/>
      <c r="E89" s="232"/>
      <c r="F89" s="232"/>
      <c r="G89" s="232"/>
      <c r="H89" s="232"/>
      <c r="I89" s="232"/>
      <c r="J89" s="232"/>
      <c r="K89" s="232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CX89" s="233"/>
      <c r="CY89" s="233"/>
    </row>
    <row r="90" spans="3:103" s="230" customFormat="1" ht="15" x14ac:dyDescent="0.2">
      <c r="C90" s="231"/>
      <c r="D90" s="232"/>
      <c r="E90" s="232"/>
      <c r="F90" s="232"/>
      <c r="G90" s="232"/>
      <c r="H90" s="232"/>
      <c r="I90" s="232"/>
      <c r="J90" s="232"/>
      <c r="K90" s="232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CX90" s="233"/>
      <c r="CY90" s="233"/>
    </row>
    <row r="91" spans="3:103" s="230" customFormat="1" ht="15" x14ac:dyDescent="0.2">
      <c r="C91" s="231"/>
      <c r="D91" s="232"/>
      <c r="E91" s="232"/>
      <c r="F91" s="232"/>
      <c r="G91" s="232"/>
      <c r="H91" s="232"/>
      <c r="I91" s="232"/>
      <c r="J91" s="232"/>
      <c r="K91" s="232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CX91" s="233"/>
      <c r="CY91" s="233"/>
    </row>
    <row r="92" spans="3:103" s="230" customFormat="1" ht="15" x14ac:dyDescent="0.2">
      <c r="C92" s="231"/>
      <c r="D92" s="232"/>
      <c r="E92" s="232"/>
      <c r="F92" s="232"/>
      <c r="G92" s="232"/>
      <c r="H92" s="232"/>
      <c r="I92" s="232"/>
      <c r="J92" s="232"/>
      <c r="K92" s="232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CX92" s="233"/>
      <c r="CY92" s="233"/>
    </row>
    <row r="93" spans="3:103" s="230" customFormat="1" ht="15" x14ac:dyDescent="0.2">
      <c r="C93" s="231"/>
      <c r="D93" s="232"/>
      <c r="E93" s="232"/>
      <c r="F93" s="232"/>
      <c r="G93" s="232"/>
      <c r="H93" s="232"/>
      <c r="I93" s="232"/>
      <c r="J93" s="232"/>
      <c r="K93" s="232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CX93" s="233"/>
      <c r="CY93" s="233"/>
    </row>
    <row r="94" spans="3:103" s="230" customFormat="1" ht="15" x14ac:dyDescent="0.2">
      <c r="C94" s="231"/>
      <c r="D94" s="232"/>
      <c r="E94" s="232"/>
      <c r="F94" s="232"/>
      <c r="G94" s="232"/>
      <c r="H94" s="232"/>
      <c r="I94" s="232"/>
      <c r="J94" s="232"/>
      <c r="K94" s="232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CX94" s="233"/>
      <c r="CY94" s="233"/>
    </row>
    <row r="95" spans="3:103" s="230" customFormat="1" ht="15" x14ac:dyDescent="0.2">
      <c r="C95" s="231"/>
      <c r="D95" s="232"/>
      <c r="E95" s="232"/>
      <c r="F95" s="232"/>
      <c r="G95" s="232"/>
      <c r="H95" s="232"/>
      <c r="I95" s="232"/>
      <c r="J95" s="232"/>
      <c r="K95" s="232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CX95" s="233"/>
      <c r="CY95" s="233"/>
    </row>
    <row r="96" spans="3:103" s="230" customFormat="1" ht="15" x14ac:dyDescent="0.2">
      <c r="C96" s="231"/>
      <c r="D96" s="232"/>
      <c r="E96" s="232"/>
      <c r="F96" s="232"/>
      <c r="G96" s="232"/>
      <c r="H96" s="232"/>
      <c r="I96" s="232"/>
      <c r="J96" s="232"/>
      <c r="K96" s="232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CX96" s="233"/>
      <c r="CY96" s="233"/>
    </row>
    <row r="97" spans="3:103" s="230" customFormat="1" ht="15" x14ac:dyDescent="0.2">
      <c r="C97" s="231"/>
      <c r="D97" s="232"/>
      <c r="E97" s="232"/>
      <c r="F97" s="232"/>
      <c r="G97" s="232"/>
      <c r="H97" s="232"/>
      <c r="I97" s="232"/>
      <c r="J97" s="232"/>
      <c r="K97" s="232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CX97" s="233"/>
      <c r="CY97" s="233"/>
    </row>
    <row r="98" spans="3:103" s="230" customFormat="1" ht="15" x14ac:dyDescent="0.2">
      <c r="C98" s="231"/>
      <c r="D98" s="232"/>
      <c r="E98" s="232"/>
      <c r="F98" s="232"/>
      <c r="G98" s="232"/>
      <c r="H98" s="232"/>
      <c r="I98" s="232"/>
      <c r="J98" s="232"/>
      <c r="K98" s="232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CX98" s="233"/>
      <c r="CY98" s="233"/>
    </row>
    <row r="99" spans="3:103" s="230" customFormat="1" ht="15" x14ac:dyDescent="0.2">
      <c r="C99" s="231"/>
      <c r="D99" s="232"/>
      <c r="E99" s="232"/>
      <c r="F99" s="232"/>
      <c r="G99" s="232"/>
      <c r="H99" s="232"/>
      <c r="I99" s="232"/>
      <c r="J99" s="232"/>
      <c r="K99" s="232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CX99" s="233"/>
      <c r="CY99" s="233"/>
    </row>
    <row r="100" spans="3:103" s="230" customFormat="1" ht="15" x14ac:dyDescent="0.2">
      <c r="C100" s="231"/>
      <c r="D100" s="232"/>
      <c r="E100" s="232"/>
      <c r="F100" s="232"/>
      <c r="G100" s="232"/>
      <c r="H100" s="232"/>
      <c r="I100" s="232"/>
      <c r="J100" s="232"/>
      <c r="K100" s="232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CX100" s="233"/>
      <c r="CY100" s="233"/>
    </row>
    <row r="101" spans="3:103" s="230" customFormat="1" ht="15" x14ac:dyDescent="0.2">
      <c r="C101" s="231"/>
      <c r="D101" s="232"/>
      <c r="E101" s="232"/>
      <c r="F101" s="232"/>
      <c r="G101" s="232"/>
      <c r="H101" s="232"/>
      <c r="I101" s="232"/>
      <c r="J101" s="232"/>
      <c r="K101" s="232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CX101" s="233"/>
      <c r="CY101" s="233"/>
    </row>
    <row r="102" spans="3:103" s="230" customFormat="1" ht="15" x14ac:dyDescent="0.2">
      <c r="C102" s="231"/>
      <c r="D102" s="232"/>
      <c r="E102" s="232"/>
      <c r="F102" s="232"/>
      <c r="G102" s="232"/>
      <c r="H102" s="232"/>
      <c r="I102" s="232"/>
      <c r="J102" s="232"/>
      <c r="K102" s="232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CX102" s="233"/>
      <c r="CY102" s="233"/>
    </row>
    <row r="103" spans="3:103" s="230" customFormat="1" ht="15" x14ac:dyDescent="0.2">
      <c r="C103" s="231"/>
      <c r="D103" s="232"/>
      <c r="E103" s="232"/>
      <c r="F103" s="232"/>
      <c r="G103" s="232"/>
      <c r="H103" s="232"/>
      <c r="I103" s="232"/>
      <c r="J103" s="232"/>
      <c r="K103" s="232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CX103" s="233"/>
      <c r="CY103" s="233"/>
    </row>
    <row r="104" spans="3:103" s="230" customFormat="1" ht="15" x14ac:dyDescent="0.2">
      <c r="C104" s="231"/>
      <c r="D104" s="232"/>
      <c r="E104" s="232"/>
      <c r="F104" s="232"/>
      <c r="G104" s="232"/>
      <c r="H104" s="232"/>
      <c r="I104" s="232"/>
      <c r="J104" s="232"/>
      <c r="K104" s="232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CX104" s="233"/>
      <c r="CY104" s="233"/>
    </row>
    <row r="105" spans="3:103" s="230" customFormat="1" ht="15" x14ac:dyDescent="0.2">
      <c r="C105" s="231"/>
      <c r="D105" s="232"/>
      <c r="E105" s="232"/>
      <c r="F105" s="232"/>
      <c r="G105" s="232"/>
      <c r="H105" s="232"/>
      <c r="I105" s="232"/>
      <c r="J105" s="232"/>
      <c r="K105" s="232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CX105" s="233"/>
      <c r="CY105" s="233"/>
    </row>
    <row r="106" spans="3:103" s="230" customFormat="1" ht="15" x14ac:dyDescent="0.2">
      <c r="C106" s="231"/>
      <c r="D106" s="232"/>
      <c r="E106" s="232"/>
      <c r="F106" s="232"/>
      <c r="G106" s="232"/>
      <c r="H106" s="232"/>
      <c r="I106" s="232"/>
      <c r="J106" s="232"/>
      <c r="K106" s="232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CX106" s="233"/>
      <c r="CY106" s="233"/>
    </row>
    <row r="107" spans="3:103" s="230" customFormat="1" ht="15" x14ac:dyDescent="0.2">
      <c r="C107" s="231"/>
      <c r="D107" s="232"/>
      <c r="E107" s="232"/>
      <c r="F107" s="232"/>
      <c r="G107" s="232"/>
      <c r="H107" s="232"/>
      <c r="I107" s="232"/>
      <c r="J107" s="232"/>
      <c r="K107" s="232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CX107" s="233"/>
      <c r="CY107" s="233"/>
    </row>
    <row r="108" spans="3:103" s="230" customFormat="1" ht="15" x14ac:dyDescent="0.2">
      <c r="C108" s="231"/>
      <c r="D108" s="232"/>
      <c r="E108" s="232"/>
      <c r="F108" s="232"/>
      <c r="G108" s="232"/>
      <c r="H108" s="232"/>
      <c r="I108" s="232"/>
      <c r="J108" s="232"/>
      <c r="K108" s="232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CX108" s="233"/>
      <c r="CY108" s="233"/>
    </row>
    <row r="109" spans="3:103" s="230" customFormat="1" ht="15" x14ac:dyDescent="0.2">
      <c r="C109" s="231"/>
      <c r="D109" s="232"/>
      <c r="E109" s="232"/>
      <c r="F109" s="232"/>
      <c r="G109" s="232"/>
      <c r="H109" s="232"/>
      <c r="I109" s="232"/>
      <c r="J109" s="232"/>
      <c r="K109" s="232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CX109" s="233"/>
      <c r="CY109" s="233"/>
    </row>
    <row r="110" spans="3:103" s="230" customFormat="1" ht="15" x14ac:dyDescent="0.2">
      <c r="C110" s="231"/>
      <c r="D110" s="232"/>
      <c r="E110" s="232"/>
      <c r="F110" s="232"/>
      <c r="G110" s="232"/>
      <c r="H110" s="232"/>
      <c r="I110" s="232"/>
      <c r="J110" s="232"/>
      <c r="K110" s="232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CX110" s="233"/>
      <c r="CY110" s="233"/>
    </row>
    <row r="111" spans="3:103" s="230" customFormat="1" ht="15" x14ac:dyDescent="0.2">
      <c r="C111" s="231"/>
      <c r="D111" s="232"/>
      <c r="E111" s="232"/>
      <c r="F111" s="232"/>
      <c r="G111" s="232"/>
      <c r="H111" s="232"/>
      <c r="I111" s="232"/>
      <c r="J111" s="232"/>
      <c r="K111" s="232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CX111" s="233"/>
      <c r="CY111" s="233"/>
    </row>
    <row r="112" spans="3:103" s="230" customFormat="1" ht="15" x14ac:dyDescent="0.2">
      <c r="C112" s="231"/>
      <c r="D112" s="232"/>
      <c r="E112" s="232"/>
      <c r="F112" s="232"/>
      <c r="G112" s="232"/>
      <c r="H112" s="232"/>
      <c r="I112" s="232"/>
      <c r="J112" s="232"/>
      <c r="K112" s="232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CX112" s="233"/>
      <c r="CY112" s="233"/>
    </row>
    <row r="113" spans="3:103" s="230" customFormat="1" ht="15" x14ac:dyDescent="0.2">
      <c r="C113" s="231"/>
      <c r="D113" s="232"/>
      <c r="E113" s="232"/>
      <c r="F113" s="232"/>
      <c r="G113" s="232"/>
      <c r="H113" s="232"/>
      <c r="I113" s="232"/>
      <c r="J113" s="232"/>
      <c r="K113" s="232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CX113" s="233"/>
      <c r="CY113" s="233"/>
    </row>
    <row r="114" spans="3:103" s="230" customFormat="1" ht="15" x14ac:dyDescent="0.2">
      <c r="C114" s="231"/>
      <c r="D114" s="232"/>
      <c r="E114" s="232"/>
      <c r="F114" s="232"/>
      <c r="G114" s="232"/>
      <c r="H114" s="232"/>
      <c r="I114" s="232"/>
      <c r="J114" s="232"/>
      <c r="K114" s="232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CX114" s="233"/>
      <c r="CY114" s="233"/>
    </row>
    <row r="115" spans="3:103" s="230" customFormat="1" ht="15" x14ac:dyDescent="0.2">
      <c r="C115" s="231"/>
      <c r="D115" s="232"/>
      <c r="E115" s="232"/>
      <c r="F115" s="232"/>
      <c r="G115" s="232"/>
      <c r="H115" s="232"/>
      <c r="I115" s="232"/>
      <c r="J115" s="232"/>
      <c r="K115" s="232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CX115" s="233"/>
      <c r="CY115" s="233"/>
    </row>
    <row r="116" spans="3:103" s="230" customFormat="1" ht="15" x14ac:dyDescent="0.2">
      <c r="C116" s="231"/>
      <c r="D116" s="232"/>
      <c r="E116" s="232"/>
      <c r="F116" s="232"/>
      <c r="G116" s="232"/>
      <c r="H116" s="232"/>
      <c r="I116" s="232"/>
      <c r="J116" s="232"/>
      <c r="K116" s="232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CX116" s="233"/>
      <c r="CY116" s="233"/>
    </row>
    <row r="117" spans="3:103" s="230" customFormat="1" ht="15" x14ac:dyDescent="0.2">
      <c r="C117" s="231"/>
      <c r="D117" s="232"/>
      <c r="E117" s="232"/>
      <c r="F117" s="232"/>
      <c r="G117" s="232"/>
      <c r="H117" s="232"/>
      <c r="I117" s="232"/>
      <c r="J117" s="232"/>
      <c r="K117" s="232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CX117" s="233"/>
      <c r="CY117" s="233"/>
    </row>
    <row r="118" spans="3:103" s="230" customFormat="1" ht="15" x14ac:dyDescent="0.2">
      <c r="C118" s="231"/>
      <c r="D118" s="232"/>
      <c r="E118" s="232"/>
      <c r="F118" s="232"/>
      <c r="G118" s="232"/>
      <c r="H118" s="232"/>
      <c r="I118" s="232"/>
      <c r="J118" s="232"/>
      <c r="K118" s="232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CX118" s="233"/>
      <c r="CY118" s="233"/>
    </row>
    <row r="119" spans="3:103" s="230" customFormat="1" ht="15" x14ac:dyDescent="0.2">
      <c r="C119" s="231"/>
      <c r="D119" s="232"/>
      <c r="E119" s="232"/>
      <c r="F119" s="232"/>
      <c r="G119" s="232"/>
      <c r="H119" s="232"/>
      <c r="I119" s="232"/>
      <c r="J119" s="232"/>
      <c r="K119" s="232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CX119" s="233"/>
      <c r="CY119" s="233"/>
    </row>
    <row r="120" spans="3:103" s="230" customFormat="1" ht="15" x14ac:dyDescent="0.2">
      <c r="C120" s="231"/>
      <c r="D120" s="232"/>
      <c r="E120" s="232"/>
      <c r="F120" s="232"/>
      <c r="G120" s="232"/>
      <c r="H120" s="232"/>
      <c r="I120" s="232"/>
      <c r="J120" s="232"/>
      <c r="K120" s="232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CX120" s="233"/>
      <c r="CY120" s="233"/>
    </row>
    <row r="121" spans="3:103" s="230" customFormat="1" ht="15" x14ac:dyDescent="0.2">
      <c r="C121" s="231"/>
      <c r="D121" s="232"/>
      <c r="E121" s="232"/>
      <c r="F121" s="232"/>
      <c r="G121" s="232"/>
      <c r="H121" s="232"/>
      <c r="I121" s="232"/>
      <c r="J121" s="232"/>
      <c r="K121" s="232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CX121" s="233"/>
      <c r="CY121" s="233"/>
    </row>
    <row r="122" spans="3:103" s="230" customFormat="1" ht="15" x14ac:dyDescent="0.2">
      <c r="C122" s="231"/>
      <c r="D122" s="232"/>
      <c r="E122" s="232"/>
      <c r="F122" s="232"/>
      <c r="G122" s="232"/>
      <c r="H122" s="232"/>
      <c r="I122" s="232"/>
      <c r="J122" s="232"/>
      <c r="K122" s="232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CX122" s="233"/>
      <c r="CY122" s="233"/>
    </row>
    <row r="123" spans="3:103" s="230" customFormat="1" ht="15" x14ac:dyDescent="0.2">
      <c r="C123" s="231"/>
      <c r="D123" s="232"/>
      <c r="E123" s="232"/>
      <c r="F123" s="232"/>
      <c r="G123" s="232"/>
      <c r="H123" s="232"/>
      <c r="I123" s="232"/>
      <c r="J123" s="232"/>
      <c r="K123" s="232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CX123" s="233"/>
      <c r="CY123" s="233"/>
    </row>
    <row r="124" spans="3:103" s="230" customFormat="1" ht="15" x14ac:dyDescent="0.2">
      <c r="C124" s="231"/>
      <c r="D124" s="232"/>
      <c r="E124" s="232"/>
      <c r="F124" s="232"/>
      <c r="G124" s="232"/>
      <c r="H124" s="232"/>
      <c r="I124" s="232"/>
      <c r="J124" s="232"/>
      <c r="K124" s="232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CX124" s="233"/>
      <c r="CY124" s="233"/>
    </row>
    <row r="125" spans="3:103" s="230" customFormat="1" ht="15" x14ac:dyDescent="0.2">
      <c r="C125" s="231"/>
      <c r="D125" s="232"/>
      <c r="E125" s="232"/>
      <c r="F125" s="232"/>
      <c r="G125" s="232"/>
      <c r="H125" s="232"/>
      <c r="I125" s="232"/>
      <c r="J125" s="232"/>
      <c r="K125" s="232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CX125" s="233"/>
      <c r="CY125" s="233"/>
    </row>
    <row r="126" spans="3:103" s="230" customFormat="1" ht="15" x14ac:dyDescent="0.2">
      <c r="C126" s="231"/>
      <c r="D126" s="232"/>
      <c r="E126" s="232"/>
      <c r="F126" s="232"/>
      <c r="G126" s="232"/>
      <c r="H126" s="232"/>
      <c r="I126" s="232"/>
      <c r="J126" s="232"/>
      <c r="K126" s="232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CX126" s="233"/>
      <c r="CY126" s="233"/>
    </row>
    <row r="127" spans="3:103" s="230" customFormat="1" ht="15" x14ac:dyDescent="0.2">
      <c r="C127" s="231"/>
      <c r="D127" s="232"/>
      <c r="E127" s="232"/>
      <c r="F127" s="232"/>
      <c r="G127" s="232"/>
      <c r="H127" s="232"/>
      <c r="I127" s="232"/>
      <c r="J127" s="232"/>
      <c r="K127" s="232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CX127" s="233"/>
      <c r="CY127" s="233"/>
    </row>
    <row r="128" spans="3:103" s="230" customFormat="1" ht="15" x14ac:dyDescent="0.2">
      <c r="C128" s="231"/>
      <c r="D128" s="232"/>
      <c r="E128" s="232"/>
      <c r="F128" s="232"/>
      <c r="G128" s="232"/>
      <c r="H128" s="232"/>
      <c r="I128" s="232"/>
      <c r="J128" s="232"/>
      <c r="K128" s="232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CX128" s="233"/>
      <c r="CY128" s="233"/>
    </row>
    <row r="129" spans="3:103" s="230" customFormat="1" ht="15" x14ac:dyDescent="0.2">
      <c r="C129" s="231"/>
      <c r="D129" s="232"/>
      <c r="E129" s="232"/>
      <c r="F129" s="232"/>
      <c r="G129" s="232"/>
      <c r="H129" s="232"/>
      <c r="I129" s="232"/>
      <c r="J129" s="232"/>
      <c r="K129" s="232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CX129" s="233"/>
      <c r="CY129" s="233"/>
    </row>
    <row r="130" spans="3:103" s="230" customFormat="1" ht="15" x14ac:dyDescent="0.2">
      <c r="C130" s="231"/>
      <c r="D130" s="232"/>
      <c r="E130" s="232"/>
      <c r="F130" s="232"/>
      <c r="G130" s="232"/>
      <c r="H130" s="232"/>
      <c r="I130" s="232"/>
      <c r="J130" s="232"/>
      <c r="K130" s="232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CX130" s="233"/>
      <c r="CY130" s="233"/>
    </row>
    <row r="131" spans="3:103" s="230" customFormat="1" ht="15" x14ac:dyDescent="0.2">
      <c r="C131" s="231"/>
      <c r="D131" s="232"/>
      <c r="E131" s="232"/>
      <c r="F131" s="232"/>
      <c r="G131" s="232"/>
      <c r="H131" s="232"/>
      <c r="I131" s="232"/>
      <c r="J131" s="232"/>
      <c r="K131" s="232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CX131" s="233"/>
      <c r="CY131" s="233"/>
    </row>
    <row r="132" spans="3:103" s="230" customFormat="1" ht="15" x14ac:dyDescent="0.2">
      <c r="C132" s="231"/>
      <c r="D132" s="232"/>
      <c r="E132" s="232"/>
      <c r="F132" s="232"/>
      <c r="G132" s="232"/>
      <c r="H132" s="232"/>
      <c r="I132" s="232"/>
      <c r="J132" s="232"/>
      <c r="K132" s="232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CX132" s="233"/>
      <c r="CY132" s="233"/>
    </row>
    <row r="133" spans="3:103" s="230" customFormat="1" ht="15" x14ac:dyDescent="0.2">
      <c r="C133" s="231"/>
      <c r="D133" s="232"/>
      <c r="E133" s="232"/>
      <c r="F133" s="232"/>
      <c r="G133" s="232"/>
      <c r="H133" s="232"/>
      <c r="I133" s="232"/>
      <c r="J133" s="232"/>
      <c r="K133" s="232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CX133" s="233"/>
      <c r="CY133" s="233"/>
    </row>
    <row r="134" spans="3:103" s="230" customFormat="1" ht="15" x14ac:dyDescent="0.2">
      <c r="C134" s="231"/>
      <c r="D134" s="232"/>
      <c r="E134" s="232"/>
      <c r="F134" s="232"/>
      <c r="G134" s="232"/>
      <c r="H134" s="232"/>
      <c r="I134" s="232"/>
      <c r="J134" s="232"/>
      <c r="K134" s="232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CX134" s="233"/>
      <c r="CY134" s="233"/>
    </row>
    <row r="135" spans="3:103" s="230" customFormat="1" ht="15" x14ac:dyDescent="0.2">
      <c r="C135" s="231"/>
      <c r="D135" s="232"/>
      <c r="E135" s="232"/>
      <c r="F135" s="232"/>
      <c r="G135" s="232"/>
      <c r="H135" s="232"/>
      <c r="I135" s="232"/>
      <c r="J135" s="232"/>
      <c r="K135" s="232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CX135" s="233"/>
      <c r="CY135" s="233"/>
    </row>
    <row r="136" spans="3:103" s="230" customFormat="1" ht="15" x14ac:dyDescent="0.2">
      <c r="C136" s="231"/>
      <c r="D136" s="232"/>
      <c r="E136" s="232"/>
      <c r="F136" s="232"/>
      <c r="G136" s="232"/>
      <c r="H136" s="232"/>
      <c r="I136" s="232"/>
      <c r="J136" s="232"/>
      <c r="K136" s="232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CX136" s="233"/>
      <c r="CY136" s="233"/>
    </row>
    <row r="137" spans="3:103" s="230" customFormat="1" ht="15" x14ac:dyDescent="0.2">
      <c r="C137" s="231"/>
      <c r="D137" s="232"/>
      <c r="E137" s="232"/>
      <c r="F137" s="232"/>
      <c r="G137" s="232"/>
      <c r="H137" s="232"/>
      <c r="I137" s="232"/>
      <c r="J137" s="232"/>
      <c r="K137" s="232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CX137" s="233"/>
      <c r="CY137" s="233"/>
    </row>
    <row r="138" spans="3:103" s="230" customFormat="1" ht="15" x14ac:dyDescent="0.2">
      <c r="C138" s="231"/>
      <c r="D138" s="232"/>
      <c r="E138" s="232"/>
      <c r="F138" s="232"/>
      <c r="G138" s="232"/>
      <c r="H138" s="232"/>
      <c r="I138" s="232"/>
      <c r="J138" s="232"/>
      <c r="K138" s="232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CX138" s="233"/>
      <c r="CY138" s="233"/>
    </row>
    <row r="139" spans="3:103" s="230" customFormat="1" ht="15" x14ac:dyDescent="0.2">
      <c r="C139" s="231"/>
      <c r="D139" s="232"/>
      <c r="E139" s="232"/>
      <c r="F139" s="232"/>
      <c r="G139" s="232"/>
      <c r="H139" s="232"/>
      <c r="I139" s="232"/>
      <c r="J139" s="232"/>
      <c r="K139" s="232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CX139" s="233"/>
      <c r="CY139" s="233"/>
    </row>
    <row r="140" spans="3:103" s="230" customFormat="1" ht="15" x14ac:dyDescent="0.2">
      <c r="C140" s="231"/>
      <c r="D140" s="232"/>
      <c r="E140" s="232"/>
      <c r="F140" s="232"/>
      <c r="G140" s="232"/>
      <c r="H140" s="232"/>
      <c r="I140" s="232"/>
      <c r="J140" s="232"/>
      <c r="K140" s="232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CX140" s="233"/>
      <c r="CY140" s="233"/>
    </row>
    <row r="141" spans="3:103" s="230" customFormat="1" ht="15" x14ac:dyDescent="0.2">
      <c r="C141" s="231"/>
      <c r="D141" s="232"/>
      <c r="E141" s="232"/>
      <c r="F141" s="232"/>
      <c r="G141" s="232"/>
      <c r="H141" s="232"/>
      <c r="I141" s="232"/>
      <c r="J141" s="232"/>
      <c r="K141" s="232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CX141" s="233"/>
      <c r="CY141" s="233"/>
    </row>
    <row r="142" spans="3:103" s="230" customFormat="1" ht="15" x14ac:dyDescent="0.2">
      <c r="C142" s="231"/>
      <c r="D142" s="232"/>
      <c r="E142" s="232"/>
      <c r="F142" s="232"/>
      <c r="G142" s="232"/>
      <c r="H142" s="232"/>
      <c r="I142" s="232"/>
      <c r="J142" s="232"/>
      <c r="K142" s="232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CX142" s="233"/>
      <c r="CY142" s="233"/>
    </row>
    <row r="143" spans="3:103" s="230" customFormat="1" ht="15" x14ac:dyDescent="0.2">
      <c r="C143" s="231"/>
      <c r="D143" s="232"/>
      <c r="E143" s="232"/>
      <c r="F143" s="232"/>
      <c r="G143" s="232"/>
      <c r="H143" s="232"/>
      <c r="I143" s="232"/>
      <c r="J143" s="232"/>
      <c r="K143" s="232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CX143" s="233"/>
      <c r="CY143" s="233"/>
    </row>
    <row r="144" spans="3:103" s="230" customFormat="1" ht="15" x14ac:dyDescent="0.2">
      <c r="C144" s="231"/>
      <c r="D144" s="232"/>
      <c r="E144" s="232"/>
      <c r="F144" s="232"/>
      <c r="G144" s="232"/>
      <c r="H144" s="232"/>
      <c r="I144" s="232"/>
      <c r="J144" s="232"/>
      <c r="K144" s="232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CX144" s="233"/>
      <c r="CY144" s="233"/>
    </row>
    <row r="145" spans="3:103" s="230" customFormat="1" ht="15" x14ac:dyDescent="0.2">
      <c r="C145" s="231"/>
      <c r="D145" s="232"/>
      <c r="E145" s="232"/>
      <c r="F145" s="232"/>
      <c r="G145" s="232"/>
      <c r="H145" s="232"/>
      <c r="I145" s="232"/>
      <c r="J145" s="232"/>
      <c r="K145" s="232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CX145" s="233"/>
      <c r="CY145" s="233"/>
    </row>
    <row r="146" spans="3:103" s="230" customFormat="1" ht="15" x14ac:dyDescent="0.2">
      <c r="C146" s="231"/>
      <c r="D146" s="232"/>
      <c r="E146" s="232"/>
      <c r="F146" s="232"/>
      <c r="G146" s="232"/>
      <c r="H146" s="232"/>
      <c r="I146" s="232"/>
      <c r="J146" s="232"/>
      <c r="K146" s="232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CX146" s="233"/>
      <c r="CY146" s="233"/>
    </row>
    <row r="147" spans="3:103" s="230" customFormat="1" ht="15" x14ac:dyDescent="0.2">
      <c r="C147" s="231"/>
      <c r="D147" s="232"/>
      <c r="E147" s="232"/>
      <c r="F147" s="232"/>
      <c r="G147" s="232"/>
      <c r="H147" s="232"/>
      <c r="I147" s="232"/>
      <c r="J147" s="232"/>
      <c r="K147" s="232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CX147" s="233"/>
      <c r="CY147" s="233"/>
    </row>
    <row r="148" spans="3:103" s="230" customFormat="1" ht="15" x14ac:dyDescent="0.2">
      <c r="C148" s="231"/>
      <c r="D148" s="232"/>
      <c r="E148" s="232"/>
      <c r="F148" s="232"/>
      <c r="G148" s="232"/>
      <c r="H148" s="232"/>
      <c r="I148" s="232"/>
      <c r="J148" s="232"/>
      <c r="K148" s="232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CX148" s="233"/>
      <c r="CY148" s="233"/>
    </row>
    <row r="149" spans="3:103" s="230" customFormat="1" ht="15" x14ac:dyDescent="0.2">
      <c r="C149" s="231"/>
      <c r="D149" s="232"/>
      <c r="E149" s="232"/>
      <c r="F149" s="232"/>
      <c r="G149" s="232"/>
      <c r="H149" s="232"/>
      <c r="I149" s="232"/>
      <c r="J149" s="232"/>
      <c r="K149" s="232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CX149" s="233"/>
      <c r="CY149" s="233"/>
    </row>
    <row r="150" spans="3:103" s="230" customFormat="1" ht="15" x14ac:dyDescent="0.2">
      <c r="C150" s="231"/>
      <c r="D150" s="232"/>
      <c r="E150" s="232"/>
      <c r="F150" s="232"/>
      <c r="G150" s="232"/>
      <c r="H150" s="232"/>
      <c r="I150" s="232"/>
      <c r="J150" s="232"/>
      <c r="K150" s="232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CX150" s="233"/>
      <c r="CY150" s="233"/>
    </row>
    <row r="151" spans="3:103" s="230" customFormat="1" ht="15" x14ac:dyDescent="0.2">
      <c r="C151" s="231"/>
      <c r="D151" s="232"/>
      <c r="E151" s="232"/>
      <c r="F151" s="232"/>
      <c r="G151" s="232"/>
      <c r="H151" s="232"/>
      <c r="I151" s="232"/>
      <c r="J151" s="232"/>
      <c r="K151" s="232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CX151" s="233"/>
      <c r="CY151" s="233"/>
    </row>
    <row r="152" spans="3:103" s="230" customFormat="1" ht="15" x14ac:dyDescent="0.2">
      <c r="C152" s="231"/>
      <c r="D152" s="232"/>
      <c r="E152" s="232"/>
      <c r="F152" s="232"/>
      <c r="G152" s="232"/>
      <c r="H152" s="232"/>
      <c r="I152" s="232"/>
      <c r="J152" s="232"/>
      <c r="K152" s="232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CX152" s="233"/>
      <c r="CY152" s="233"/>
    </row>
    <row r="153" spans="3:103" s="230" customFormat="1" ht="15" x14ac:dyDescent="0.2">
      <c r="C153" s="231"/>
      <c r="D153" s="232"/>
      <c r="E153" s="232"/>
      <c r="F153" s="232"/>
      <c r="G153" s="232"/>
      <c r="H153" s="232"/>
      <c r="I153" s="232"/>
      <c r="J153" s="232"/>
      <c r="K153" s="232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CX153" s="233"/>
      <c r="CY153" s="233"/>
    </row>
    <row r="154" spans="3:103" s="230" customFormat="1" ht="15" x14ac:dyDescent="0.2">
      <c r="C154" s="231"/>
      <c r="D154" s="232"/>
      <c r="E154" s="232"/>
      <c r="F154" s="232"/>
      <c r="G154" s="232"/>
      <c r="H154" s="232"/>
      <c r="I154" s="232"/>
      <c r="J154" s="232"/>
      <c r="K154" s="232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CX154" s="233"/>
      <c r="CY154" s="233"/>
    </row>
    <row r="155" spans="3:103" s="230" customFormat="1" ht="15" x14ac:dyDescent="0.2">
      <c r="C155" s="231"/>
      <c r="D155" s="232"/>
      <c r="E155" s="232"/>
      <c r="F155" s="232"/>
      <c r="G155" s="232"/>
      <c r="H155" s="232"/>
      <c r="I155" s="232"/>
      <c r="J155" s="232"/>
      <c r="K155" s="232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CX155" s="233"/>
      <c r="CY155" s="233"/>
    </row>
    <row r="156" spans="3:103" s="230" customFormat="1" ht="15" x14ac:dyDescent="0.2">
      <c r="C156" s="231"/>
      <c r="D156" s="232"/>
      <c r="E156" s="232"/>
      <c r="F156" s="232"/>
      <c r="G156" s="232"/>
      <c r="H156" s="232"/>
      <c r="I156" s="232"/>
      <c r="J156" s="232"/>
      <c r="K156" s="232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CX156" s="233"/>
      <c r="CY156" s="233"/>
    </row>
    <row r="157" spans="3:103" s="230" customFormat="1" ht="15" x14ac:dyDescent="0.2">
      <c r="C157" s="231"/>
      <c r="D157" s="232"/>
      <c r="E157" s="232"/>
      <c r="F157" s="232"/>
      <c r="G157" s="232"/>
      <c r="H157" s="232"/>
      <c r="I157" s="232"/>
      <c r="J157" s="232"/>
      <c r="K157" s="232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CX157" s="233"/>
      <c r="CY157" s="233"/>
    </row>
    <row r="158" spans="3:103" s="230" customFormat="1" ht="15" x14ac:dyDescent="0.2">
      <c r="C158" s="231"/>
      <c r="D158" s="232"/>
      <c r="E158" s="232"/>
      <c r="F158" s="232"/>
      <c r="G158" s="232"/>
      <c r="H158" s="232"/>
      <c r="I158" s="232"/>
      <c r="J158" s="232"/>
      <c r="K158" s="232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CX158" s="233"/>
      <c r="CY158" s="233"/>
    </row>
    <row r="159" spans="3:103" s="230" customFormat="1" ht="15" x14ac:dyDescent="0.2">
      <c r="C159" s="231"/>
      <c r="D159" s="232"/>
      <c r="E159" s="232"/>
      <c r="F159" s="232"/>
      <c r="G159" s="232"/>
      <c r="H159" s="232"/>
      <c r="I159" s="232"/>
      <c r="J159" s="232"/>
      <c r="K159" s="232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CX159" s="233"/>
      <c r="CY159" s="233"/>
    </row>
    <row r="160" spans="3:103" s="230" customFormat="1" ht="15" x14ac:dyDescent="0.2">
      <c r="C160" s="231"/>
      <c r="D160" s="232"/>
      <c r="E160" s="232"/>
      <c r="F160" s="232"/>
      <c r="G160" s="232"/>
      <c r="H160" s="232"/>
      <c r="I160" s="232"/>
      <c r="J160" s="232"/>
      <c r="K160" s="232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CX160" s="233"/>
      <c r="CY160" s="233"/>
    </row>
    <row r="161" spans="3:103" s="230" customFormat="1" ht="15" x14ac:dyDescent="0.2">
      <c r="C161" s="231"/>
      <c r="D161" s="232"/>
      <c r="E161" s="232"/>
      <c r="F161" s="232"/>
      <c r="G161" s="232"/>
      <c r="H161" s="232"/>
      <c r="I161" s="232"/>
      <c r="J161" s="232"/>
      <c r="K161" s="232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CX161" s="233"/>
      <c r="CY161" s="233"/>
    </row>
    <row r="162" spans="3:103" s="230" customFormat="1" ht="15" x14ac:dyDescent="0.2">
      <c r="C162" s="231"/>
      <c r="D162" s="232"/>
      <c r="E162" s="232"/>
      <c r="F162" s="232"/>
      <c r="G162" s="232"/>
      <c r="H162" s="232"/>
      <c r="I162" s="232"/>
      <c r="J162" s="232"/>
      <c r="K162" s="232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CX162" s="233"/>
      <c r="CY162" s="233"/>
    </row>
    <row r="163" spans="3:103" s="230" customFormat="1" ht="15" x14ac:dyDescent="0.2">
      <c r="C163" s="231"/>
      <c r="D163" s="232"/>
      <c r="E163" s="232"/>
      <c r="F163" s="232"/>
      <c r="G163" s="232"/>
      <c r="H163" s="232"/>
      <c r="I163" s="232"/>
      <c r="J163" s="232"/>
      <c r="K163" s="232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CX163" s="233"/>
      <c r="CY163" s="233"/>
    </row>
    <row r="164" spans="3:103" s="230" customFormat="1" ht="15" x14ac:dyDescent="0.2">
      <c r="C164" s="231"/>
      <c r="D164" s="232"/>
      <c r="E164" s="232"/>
      <c r="F164" s="232"/>
      <c r="G164" s="232"/>
      <c r="H164" s="232"/>
      <c r="I164" s="232"/>
      <c r="J164" s="232"/>
      <c r="K164" s="232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CX164" s="233"/>
      <c r="CY164" s="233"/>
    </row>
    <row r="165" spans="3:103" s="230" customFormat="1" ht="15" x14ac:dyDescent="0.2">
      <c r="C165" s="231"/>
      <c r="D165" s="232"/>
      <c r="E165" s="232"/>
      <c r="F165" s="232"/>
      <c r="G165" s="232"/>
      <c r="H165" s="232"/>
      <c r="I165" s="232"/>
      <c r="J165" s="232"/>
      <c r="K165" s="232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CX165" s="233"/>
      <c r="CY165" s="233"/>
    </row>
    <row r="166" spans="3:103" s="230" customFormat="1" ht="15" x14ac:dyDescent="0.2">
      <c r="C166" s="231"/>
      <c r="D166" s="232"/>
      <c r="E166" s="232"/>
      <c r="F166" s="232"/>
      <c r="G166" s="232"/>
      <c r="H166" s="232"/>
      <c r="I166" s="232"/>
      <c r="J166" s="232"/>
      <c r="K166" s="232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CX166" s="233"/>
      <c r="CY166" s="233"/>
    </row>
    <row r="167" spans="3:103" s="230" customFormat="1" ht="15" x14ac:dyDescent="0.2">
      <c r="C167" s="231"/>
      <c r="D167" s="232"/>
      <c r="E167" s="232"/>
      <c r="F167" s="232"/>
      <c r="G167" s="232"/>
      <c r="H167" s="232"/>
      <c r="I167" s="232"/>
      <c r="J167" s="232"/>
      <c r="K167" s="232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CX167" s="233"/>
      <c r="CY167" s="233"/>
    </row>
    <row r="168" spans="3:103" s="230" customFormat="1" ht="15" x14ac:dyDescent="0.2">
      <c r="C168" s="231"/>
      <c r="D168" s="232"/>
      <c r="E168" s="232"/>
      <c r="F168" s="232"/>
      <c r="G168" s="232"/>
      <c r="H168" s="232"/>
      <c r="I168" s="232"/>
      <c r="J168" s="232"/>
      <c r="K168" s="232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CX168" s="233"/>
      <c r="CY168" s="233"/>
    </row>
    <row r="169" spans="3:103" s="230" customFormat="1" ht="15" x14ac:dyDescent="0.2">
      <c r="C169" s="231"/>
      <c r="D169" s="232"/>
      <c r="E169" s="232"/>
      <c r="F169" s="232"/>
      <c r="G169" s="232"/>
      <c r="H169" s="232"/>
      <c r="I169" s="232"/>
      <c r="J169" s="232"/>
      <c r="K169" s="232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CX169" s="233"/>
      <c r="CY169" s="233"/>
    </row>
    <row r="170" spans="3:103" s="230" customFormat="1" ht="15" x14ac:dyDescent="0.2">
      <c r="C170" s="231"/>
      <c r="D170" s="232"/>
      <c r="E170" s="232"/>
      <c r="F170" s="232"/>
      <c r="G170" s="232"/>
      <c r="H170" s="232"/>
      <c r="I170" s="232"/>
      <c r="J170" s="232"/>
      <c r="K170" s="232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CX170" s="233"/>
      <c r="CY170" s="233"/>
    </row>
    <row r="171" spans="3:103" s="230" customFormat="1" ht="15" x14ac:dyDescent="0.2">
      <c r="C171" s="231"/>
      <c r="D171" s="232"/>
      <c r="E171" s="232"/>
      <c r="F171" s="232"/>
      <c r="G171" s="232"/>
      <c r="H171" s="232"/>
      <c r="I171" s="232"/>
      <c r="J171" s="232"/>
      <c r="K171" s="232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CX171" s="233"/>
      <c r="CY171" s="233"/>
    </row>
    <row r="172" spans="3:103" s="230" customFormat="1" ht="15" x14ac:dyDescent="0.2">
      <c r="C172" s="231"/>
      <c r="D172" s="232"/>
      <c r="E172" s="232"/>
      <c r="F172" s="232"/>
      <c r="G172" s="232"/>
      <c r="H172" s="232"/>
      <c r="I172" s="232"/>
      <c r="J172" s="232"/>
      <c r="K172" s="232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CX172" s="233"/>
      <c r="CY172" s="233"/>
    </row>
    <row r="173" spans="3:103" s="230" customFormat="1" ht="15" x14ac:dyDescent="0.2">
      <c r="C173" s="231"/>
      <c r="D173" s="232"/>
      <c r="E173" s="232"/>
      <c r="F173" s="232"/>
      <c r="G173" s="232"/>
      <c r="H173" s="232"/>
      <c r="I173" s="232"/>
      <c r="J173" s="232"/>
      <c r="K173" s="232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CX173" s="233"/>
      <c r="CY173" s="233"/>
    </row>
    <row r="174" spans="3:103" s="230" customFormat="1" ht="15" x14ac:dyDescent="0.2">
      <c r="C174" s="231"/>
      <c r="D174" s="232"/>
      <c r="E174" s="232"/>
      <c r="F174" s="232"/>
      <c r="G174" s="232"/>
      <c r="H174" s="232"/>
      <c r="I174" s="232"/>
      <c r="J174" s="232"/>
      <c r="K174" s="232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CX174" s="233"/>
      <c r="CY174" s="233"/>
    </row>
    <row r="175" spans="3:103" s="230" customFormat="1" ht="15" x14ac:dyDescent="0.2">
      <c r="C175" s="231"/>
      <c r="D175" s="232"/>
      <c r="E175" s="232"/>
      <c r="F175" s="232"/>
      <c r="G175" s="232"/>
      <c r="H175" s="232"/>
      <c r="I175" s="232"/>
      <c r="J175" s="232"/>
      <c r="K175" s="232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CX175" s="233"/>
      <c r="CY175" s="233"/>
    </row>
    <row r="176" spans="3:103" s="230" customFormat="1" ht="15" x14ac:dyDescent="0.2">
      <c r="C176" s="231"/>
      <c r="D176" s="232"/>
      <c r="E176" s="232"/>
      <c r="F176" s="232"/>
      <c r="G176" s="232"/>
      <c r="H176" s="232"/>
      <c r="I176" s="232"/>
      <c r="J176" s="232"/>
      <c r="K176" s="232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CX176" s="233"/>
      <c r="CY176" s="233"/>
    </row>
    <row r="177" spans="3:103" s="230" customFormat="1" ht="15" x14ac:dyDescent="0.2">
      <c r="C177" s="231"/>
      <c r="D177" s="232"/>
      <c r="E177" s="232"/>
      <c r="F177" s="232"/>
      <c r="G177" s="232"/>
      <c r="H177" s="232"/>
      <c r="I177" s="232"/>
      <c r="J177" s="232"/>
      <c r="K177" s="232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CX177" s="233"/>
      <c r="CY177" s="233"/>
    </row>
    <row r="178" spans="3:103" s="230" customFormat="1" ht="15" x14ac:dyDescent="0.2">
      <c r="C178" s="231"/>
      <c r="D178" s="232"/>
      <c r="E178" s="232"/>
      <c r="F178" s="232"/>
      <c r="G178" s="232"/>
      <c r="H178" s="232"/>
      <c r="I178" s="232"/>
      <c r="J178" s="232"/>
      <c r="K178" s="232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CX178" s="233"/>
      <c r="CY178" s="233"/>
    </row>
    <row r="179" spans="3:103" s="230" customFormat="1" ht="15" x14ac:dyDescent="0.2">
      <c r="C179" s="231"/>
      <c r="D179" s="232"/>
      <c r="E179" s="232"/>
      <c r="F179" s="232"/>
      <c r="G179" s="232"/>
      <c r="H179" s="232"/>
      <c r="I179" s="232"/>
      <c r="J179" s="232"/>
      <c r="K179" s="232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CX179" s="233"/>
      <c r="CY179" s="233"/>
    </row>
    <row r="180" spans="3:103" s="230" customFormat="1" ht="15" x14ac:dyDescent="0.2">
      <c r="C180" s="231"/>
      <c r="D180" s="232"/>
      <c r="E180" s="232"/>
      <c r="F180" s="232"/>
      <c r="G180" s="232"/>
      <c r="H180" s="232"/>
      <c r="I180" s="232"/>
      <c r="J180" s="232"/>
      <c r="K180" s="232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CX180" s="233"/>
      <c r="CY180" s="233"/>
    </row>
    <row r="181" spans="3:103" s="230" customFormat="1" ht="15" x14ac:dyDescent="0.2">
      <c r="C181" s="231"/>
      <c r="D181" s="232"/>
      <c r="E181" s="232"/>
      <c r="F181" s="232"/>
      <c r="G181" s="232"/>
      <c r="H181" s="232"/>
      <c r="I181" s="232"/>
      <c r="J181" s="232"/>
      <c r="K181" s="232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CX181" s="233"/>
      <c r="CY181" s="233"/>
    </row>
    <row r="182" spans="3:103" s="230" customFormat="1" ht="15" x14ac:dyDescent="0.2">
      <c r="C182" s="231"/>
      <c r="D182" s="232"/>
      <c r="E182" s="232"/>
      <c r="F182" s="232"/>
      <c r="G182" s="232"/>
      <c r="H182" s="232"/>
      <c r="I182" s="232"/>
      <c r="J182" s="232"/>
      <c r="K182" s="232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CX182" s="233"/>
      <c r="CY182" s="233"/>
    </row>
    <row r="183" spans="3:103" s="230" customFormat="1" ht="15" x14ac:dyDescent="0.2">
      <c r="C183" s="231"/>
      <c r="D183" s="232"/>
      <c r="E183" s="232"/>
      <c r="F183" s="232"/>
      <c r="G183" s="232"/>
      <c r="H183" s="232"/>
      <c r="I183" s="232"/>
      <c r="J183" s="232"/>
      <c r="K183" s="232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CX183" s="233"/>
      <c r="CY183" s="233"/>
    </row>
    <row r="184" spans="3:103" s="230" customFormat="1" ht="15" x14ac:dyDescent="0.2">
      <c r="C184" s="231"/>
      <c r="D184" s="232"/>
      <c r="E184" s="232"/>
      <c r="F184" s="232"/>
      <c r="G184" s="232"/>
      <c r="H184" s="232"/>
      <c r="I184" s="232"/>
      <c r="J184" s="232"/>
      <c r="K184" s="232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CX184" s="233"/>
      <c r="CY184" s="233"/>
    </row>
    <row r="185" spans="3:103" s="230" customFormat="1" ht="15" x14ac:dyDescent="0.2">
      <c r="C185" s="231"/>
      <c r="D185" s="232"/>
      <c r="E185" s="232"/>
      <c r="F185" s="232"/>
      <c r="G185" s="232"/>
      <c r="H185" s="232"/>
      <c r="I185" s="232"/>
      <c r="J185" s="232"/>
      <c r="K185" s="232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CX185" s="233"/>
      <c r="CY185" s="233"/>
    </row>
    <row r="186" spans="3:103" s="230" customFormat="1" ht="15" x14ac:dyDescent="0.2">
      <c r="C186" s="231"/>
      <c r="D186" s="232"/>
      <c r="E186" s="232"/>
      <c r="F186" s="232"/>
      <c r="G186" s="232"/>
      <c r="H186" s="232"/>
      <c r="I186" s="232"/>
      <c r="J186" s="232"/>
      <c r="K186" s="232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CX186" s="233"/>
      <c r="CY186" s="233"/>
    </row>
    <row r="187" spans="3:103" s="230" customFormat="1" ht="15" x14ac:dyDescent="0.2">
      <c r="C187" s="231"/>
      <c r="D187" s="232"/>
      <c r="E187" s="232"/>
      <c r="F187" s="232"/>
      <c r="G187" s="232"/>
      <c r="H187" s="232"/>
      <c r="I187" s="232"/>
      <c r="J187" s="232"/>
      <c r="K187" s="232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CX187" s="233"/>
      <c r="CY187" s="233"/>
    </row>
    <row r="188" spans="3:103" s="230" customFormat="1" ht="15" x14ac:dyDescent="0.2">
      <c r="C188" s="231"/>
      <c r="D188" s="232"/>
      <c r="E188" s="232"/>
      <c r="F188" s="232"/>
      <c r="G188" s="232"/>
      <c r="H188" s="232"/>
      <c r="I188" s="232"/>
      <c r="J188" s="232"/>
      <c r="K188" s="232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CX188" s="233"/>
      <c r="CY188" s="233"/>
    </row>
    <row r="189" spans="3:103" s="230" customFormat="1" ht="15" x14ac:dyDescent="0.2">
      <c r="C189" s="231"/>
      <c r="D189" s="232"/>
      <c r="E189" s="232"/>
      <c r="F189" s="232"/>
      <c r="G189" s="232"/>
      <c r="H189" s="232"/>
      <c r="I189" s="232"/>
      <c r="J189" s="232"/>
      <c r="K189" s="232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CX189" s="233"/>
      <c r="CY189" s="233"/>
    </row>
    <row r="190" spans="3:103" s="230" customFormat="1" ht="15" x14ac:dyDescent="0.2">
      <c r="C190" s="231"/>
      <c r="D190" s="232"/>
      <c r="E190" s="232"/>
      <c r="F190" s="232"/>
      <c r="G190" s="232"/>
      <c r="H190" s="232"/>
      <c r="I190" s="232"/>
      <c r="J190" s="232"/>
      <c r="K190" s="232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CX190" s="233"/>
      <c r="CY190" s="233"/>
    </row>
    <row r="191" spans="3:103" s="230" customFormat="1" ht="15" x14ac:dyDescent="0.2">
      <c r="C191" s="231"/>
      <c r="D191" s="232"/>
      <c r="E191" s="232"/>
      <c r="F191" s="232"/>
      <c r="G191" s="232"/>
      <c r="H191" s="232"/>
      <c r="I191" s="232"/>
      <c r="J191" s="232"/>
      <c r="K191" s="232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CX191" s="233"/>
      <c r="CY191" s="233"/>
    </row>
    <row r="192" spans="3:103" s="230" customFormat="1" ht="15" x14ac:dyDescent="0.2">
      <c r="C192" s="231"/>
      <c r="D192" s="232"/>
      <c r="E192" s="232"/>
      <c r="F192" s="232"/>
      <c r="G192" s="232"/>
      <c r="H192" s="232"/>
      <c r="I192" s="232"/>
      <c r="J192" s="232"/>
      <c r="K192" s="232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CX192" s="233"/>
      <c r="CY192" s="233"/>
    </row>
    <row r="193" spans="3:103" s="230" customFormat="1" ht="15" x14ac:dyDescent="0.2">
      <c r="C193" s="231"/>
      <c r="D193" s="232"/>
      <c r="E193" s="232"/>
      <c r="F193" s="232"/>
      <c r="G193" s="232"/>
      <c r="H193" s="232"/>
      <c r="I193" s="232"/>
      <c r="J193" s="232"/>
      <c r="K193" s="232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CX193" s="233"/>
      <c r="CY193" s="233"/>
    </row>
    <row r="194" spans="3:103" s="230" customFormat="1" ht="15" x14ac:dyDescent="0.2">
      <c r="C194" s="231"/>
      <c r="D194" s="232"/>
      <c r="E194" s="232"/>
      <c r="F194" s="232"/>
      <c r="G194" s="232"/>
      <c r="H194" s="232"/>
      <c r="I194" s="232"/>
      <c r="J194" s="232"/>
      <c r="K194" s="232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CX194" s="233"/>
      <c r="CY194" s="233"/>
    </row>
    <row r="195" spans="3:103" s="230" customFormat="1" ht="15" x14ac:dyDescent="0.2">
      <c r="C195" s="231"/>
      <c r="D195" s="232"/>
      <c r="E195" s="232"/>
      <c r="F195" s="232"/>
      <c r="G195" s="232"/>
      <c r="H195" s="232"/>
      <c r="I195" s="232"/>
      <c r="J195" s="232"/>
      <c r="K195" s="232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CX195" s="233"/>
      <c r="CY195" s="233"/>
    </row>
    <row r="196" spans="3:103" s="230" customFormat="1" ht="15" x14ac:dyDescent="0.2">
      <c r="C196" s="231"/>
      <c r="D196" s="232"/>
      <c r="E196" s="232"/>
      <c r="F196" s="232"/>
      <c r="G196" s="232"/>
      <c r="H196" s="232"/>
      <c r="I196" s="232"/>
      <c r="J196" s="232"/>
      <c r="K196" s="232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CX196" s="233"/>
      <c r="CY196" s="233"/>
    </row>
    <row r="197" spans="3:103" s="230" customFormat="1" ht="15" x14ac:dyDescent="0.2">
      <c r="C197" s="231"/>
      <c r="D197" s="232"/>
      <c r="E197" s="232"/>
      <c r="F197" s="232"/>
      <c r="G197" s="232"/>
      <c r="H197" s="232"/>
      <c r="I197" s="232"/>
      <c r="J197" s="232"/>
      <c r="K197" s="232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CX197" s="233"/>
      <c r="CY197" s="233"/>
    </row>
    <row r="198" spans="3:103" s="230" customFormat="1" ht="15" x14ac:dyDescent="0.2">
      <c r="C198" s="231"/>
      <c r="D198" s="232"/>
      <c r="E198" s="232"/>
      <c r="F198" s="232"/>
      <c r="G198" s="232"/>
      <c r="H198" s="232"/>
      <c r="I198" s="232"/>
      <c r="J198" s="232"/>
      <c r="K198" s="232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CX198" s="233"/>
      <c r="CY198" s="233"/>
    </row>
    <row r="199" spans="3:103" s="230" customFormat="1" ht="15" x14ac:dyDescent="0.2">
      <c r="C199" s="231"/>
      <c r="D199" s="232"/>
      <c r="E199" s="232"/>
      <c r="F199" s="232"/>
      <c r="G199" s="232"/>
      <c r="H199" s="232"/>
      <c r="I199" s="232"/>
      <c r="J199" s="232"/>
      <c r="K199" s="232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CX199" s="233"/>
      <c r="CY199" s="233"/>
    </row>
    <row r="200" spans="3:103" s="230" customFormat="1" ht="15" x14ac:dyDescent="0.2">
      <c r="C200" s="231"/>
      <c r="D200" s="232"/>
      <c r="E200" s="232"/>
      <c r="F200" s="232"/>
      <c r="G200" s="232"/>
      <c r="H200" s="232"/>
      <c r="I200" s="232"/>
      <c r="J200" s="232"/>
      <c r="K200" s="232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CX200" s="233"/>
      <c r="CY200" s="233"/>
    </row>
    <row r="201" spans="3:103" s="230" customFormat="1" ht="15" x14ac:dyDescent="0.2">
      <c r="C201" s="231"/>
      <c r="D201" s="232"/>
      <c r="E201" s="232"/>
      <c r="F201" s="232"/>
      <c r="G201" s="232"/>
      <c r="H201" s="232"/>
      <c r="I201" s="232"/>
      <c r="J201" s="232"/>
      <c r="K201" s="232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CX201" s="233"/>
      <c r="CY201" s="233"/>
    </row>
    <row r="202" spans="3:103" s="230" customFormat="1" ht="15" x14ac:dyDescent="0.2">
      <c r="C202" s="231"/>
      <c r="D202" s="232"/>
      <c r="E202" s="232"/>
      <c r="F202" s="232"/>
      <c r="G202" s="232"/>
      <c r="H202" s="232"/>
      <c r="I202" s="232"/>
      <c r="J202" s="232"/>
      <c r="K202" s="232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CX202" s="233"/>
      <c r="CY202" s="233"/>
    </row>
    <row r="203" spans="3:103" s="230" customFormat="1" ht="15" x14ac:dyDescent="0.2">
      <c r="C203" s="231"/>
      <c r="D203" s="232"/>
      <c r="E203" s="232"/>
      <c r="F203" s="232"/>
      <c r="G203" s="232"/>
      <c r="H203" s="232"/>
      <c r="I203" s="232"/>
      <c r="J203" s="232"/>
      <c r="K203" s="232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CX203" s="233"/>
      <c r="CY203" s="233"/>
    </row>
    <row r="204" spans="3:103" s="230" customFormat="1" ht="15" x14ac:dyDescent="0.2">
      <c r="C204" s="231"/>
      <c r="D204" s="232"/>
      <c r="E204" s="232"/>
      <c r="F204" s="232"/>
      <c r="G204" s="232"/>
      <c r="H204" s="232"/>
      <c r="I204" s="232"/>
      <c r="J204" s="232"/>
      <c r="K204" s="232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CX204" s="233"/>
      <c r="CY204" s="233"/>
    </row>
    <row r="205" spans="3:103" s="230" customFormat="1" ht="15" x14ac:dyDescent="0.2">
      <c r="C205" s="231"/>
      <c r="D205" s="232"/>
      <c r="E205" s="232"/>
      <c r="F205" s="232"/>
      <c r="G205" s="232"/>
      <c r="H205" s="232"/>
      <c r="I205" s="232"/>
      <c r="J205" s="232"/>
      <c r="K205" s="232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CX205" s="233"/>
      <c r="CY205" s="233"/>
    </row>
    <row r="206" spans="3:103" s="230" customFormat="1" ht="15" x14ac:dyDescent="0.2">
      <c r="C206" s="231"/>
      <c r="D206" s="232"/>
      <c r="E206" s="232"/>
      <c r="F206" s="232"/>
      <c r="G206" s="232"/>
      <c r="H206" s="232"/>
      <c r="I206" s="232"/>
      <c r="J206" s="232"/>
      <c r="K206" s="232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CX206" s="233"/>
      <c r="CY206" s="233"/>
    </row>
    <row r="207" spans="3:103" s="230" customFormat="1" ht="15" x14ac:dyDescent="0.2">
      <c r="C207" s="231"/>
      <c r="D207" s="232"/>
      <c r="E207" s="232"/>
      <c r="F207" s="232"/>
      <c r="G207" s="232"/>
      <c r="H207" s="232"/>
      <c r="I207" s="232"/>
      <c r="J207" s="232"/>
      <c r="K207" s="232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CX207" s="233"/>
      <c r="CY207" s="233"/>
    </row>
    <row r="208" spans="3:103" s="230" customFormat="1" ht="15" x14ac:dyDescent="0.2">
      <c r="C208" s="231"/>
      <c r="D208" s="232"/>
      <c r="E208" s="232"/>
      <c r="F208" s="232"/>
      <c r="G208" s="232"/>
      <c r="H208" s="232"/>
      <c r="I208" s="232"/>
      <c r="J208" s="232"/>
      <c r="K208" s="232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CX208" s="233"/>
      <c r="CY208" s="233"/>
    </row>
    <row r="209" spans="3:103" s="230" customFormat="1" ht="15" x14ac:dyDescent="0.2">
      <c r="C209" s="231"/>
      <c r="D209" s="232"/>
      <c r="E209" s="232"/>
      <c r="F209" s="232"/>
      <c r="G209" s="232"/>
      <c r="H209" s="232"/>
      <c r="I209" s="232"/>
      <c r="J209" s="232"/>
      <c r="K209" s="232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CX209" s="233"/>
      <c r="CY209" s="233"/>
    </row>
    <row r="210" spans="3:103" s="230" customFormat="1" ht="15" x14ac:dyDescent="0.2">
      <c r="C210" s="231"/>
      <c r="D210" s="232"/>
      <c r="E210" s="232"/>
      <c r="F210" s="232"/>
      <c r="G210" s="232"/>
      <c r="H210" s="232"/>
      <c r="I210" s="232"/>
      <c r="J210" s="232"/>
      <c r="K210" s="232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CX210" s="233"/>
      <c r="CY210" s="233"/>
    </row>
    <row r="211" spans="3:103" s="230" customFormat="1" ht="15" x14ac:dyDescent="0.2">
      <c r="C211" s="231"/>
      <c r="D211" s="232"/>
      <c r="E211" s="232"/>
      <c r="F211" s="232"/>
      <c r="G211" s="232"/>
      <c r="H211" s="232"/>
      <c r="I211" s="232"/>
      <c r="J211" s="232"/>
      <c r="K211" s="232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CX211" s="233"/>
      <c r="CY211" s="233"/>
    </row>
    <row r="212" spans="3:103" s="230" customFormat="1" ht="15" x14ac:dyDescent="0.2">
      <c r="C212" s="231"/>
      <c r="D212" s="232"/>
      <c r="E212" s="232"/>
      <c r="F212" s="232"/>
      <c r="G212" s="232"/>
      <c r="H212" s="232"/>
      <c r="I212" s="232"/>
      <c r="J212" s="232"/>
      <c r="K212" s="232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CX212" s="233"/>
      <c r="CY212" s="233"/>
    </row>
    <row r="213" spans="3:103" s="230" customFormat="1" ht="15" x14ac:dyDescent="0.2">
      <c r="C213" s="231"/>
      <c r="D213" s="232"/>
      <c r="E213" s="232"/>
      <c r="F213" s="232"/>
      <c r="G213" s="232"/>
      <c r="H213" s="232"/>
      <c r="I213" s="232"/>
      <c r="J213" s="232"/>
      <c r="K213" s="232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CX213" s="233"/>
      <c r="CY213" s="233"/>
    </row>
    <row r="214" spans="3:103" s="230" customFormat="1" ht="15" x14ac:dyDescent="0.2">
      <c r="C214" s="231"/>
      <c r="D214" s="232"/>
      <c r="E214" s="232"/>
      <c r="F214" s="232"/>
      <c r="G214" s="232"/>
      <c r="H214" s="232"/>
      <c r="I214" s="232"/>
      <c r="J214" s="232"/>
      <c r="K214" s="232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CX214" s="233"/>
      <c r="CY214" s="233"/>
    </row>
    <row r="215" spans="3:103" s="230" customFormat="1" ht="15" x14ac:dyDescent="0.2">
      <c r="C215" s="231"/>
      <c r="D215" s="232"/>
      <c r="E215" s="232"/>
      <c r="F215" s="232"/>
      <c r="G215" s="232"/>
      <c r="H215" s="232"/>
      <c r="I215" s="232"/>
      <c r="J215" s="232"/>
      <c r="K215" s="232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CX215" s="233"/>
      <c r="CY215" s="233"/>
    </row>
    <row r="216" spans="3:103" s="230" customFormat="1" ht="15" x14ac:dyDescent="0.2">
      <c r="C216" s="231"/>
      <c r="D216" s="232"/>
      <c r="E216" s="232"/>
      <c r="F216" s="232"/>
      <c r="G216" s="232"/>
      <c r="H216" s="232"/>
      <c r="I216" s="232"/>
      <c r="J216" s="232"/>
      <c r="K216" s="232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CX216" s="233"/>
      <c r="CY216" s="233"/>
    </row>
    <row r="217" spans="3:103" s="230" customFormat="1" ht="15" x14ac:dyDescent="0.2">
      <c r="C217" s="231"/>
      <c r="D217" s="232"/>
      <c r="E217" s="232"/>
      <c r="F217" s="232"/>
      <c r="G217" s="232"/>
      <c r="H217" s="232"/>
      <c r="I217" s="232"/>
      <c r="J217" s="232"/>
      <c r="K217" s="232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CX217" s="233"/>
      <c r="CY217" s="233"/>
    </row>
    <row r="218" spans="3:103" s="230" customFormat="1" ht="15" x14ac:dyDescent="0.2">
      <c r="C218" s="231"/>
      <c r="D218" s="232"/>
      <c r="E218" s="232"/>
      <c r="F218" s="232"/>
      <c r="G218" s="232"/>
      <c r="H218" s="232"/>
      <c r="I218" s="232"/>
      <c r="J218" s="232"/>
      <c r="K218" s="232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CX218" s="233"/>
      <c r="CY218" s="233"/>
    </row>
    <row r="219" spans="3:103" s="230" customFormat="1" ht="15" x14ac:dyDescent="0.2">
      <c r="C219" s="231"/>
      <c r="D219" s="232"/>
      <c r="E219" s="232"/>
      <c r="F219" s="232"/>
      <c r="G219" s="232"/>
      <c r="H219" s="232"/>
      <c r="I219" s="232"/>
      <c r="J219" s="232"/>
      <c r="K219" s="232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CX219" s="233"/>
      <c r="CY219" s="233"/>
    </row>
    <row r="220" spans="3:103" s="230" customFormat="1" ht="15" x14ac:dyDescent="0.2">
      <c r="C220" s="231"/>
      <c r="D220" s="232"/>
      <c r="E220" s="232"/>
      <c r="F220" s="232"/>
      <c r="G220" s="232"/>
      <c r="H220" s="232"/>
      <c r="I220" s="232"/>
      <c r="J220" s="232"/>
      <c r="K220" s="232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CX220" s="233"/>
      <c r="CY220" s="233"/>
    </row>
    <row r="221" spans="3:103" s="230" customFormat="1" ht="15" x14ac:dyDescent="0.2">
      <c r="C221" s="231"/>
      <c r="D221" s="232"/>
      <c r="E221" s="232"/>
      <c r="F221" s="232"/>
      <c r="G221" s="232"/>
      <c r="H221" s="232"/>
      <c r="I221" s="232"/>
      <c r="J221" s="232"/>
      <c r="K221" s="232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CX221" s="233"/>
      <c r="CY221" s="233"/>
    </row>
    <row r="222" spans="3:103" s="230" customFormat="1" ht="15" x14ac:dyDescent="0.2">
      <c r="C222" s="231"/>
      <c r="D222" s="232"/>
      <c r="E222" s="232"/>
      <c r="F222" s="232"/>
      <c r="G222" s="232"/>
      <c r="H222" s="232"/>
      <c r="I222" s="232"/>
      <c r="J222" s="232"/>
      <c r="K222" s="232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CX222" s="233"/>
      <c r="CY222" s="233"/>
    </row>
    <row r="223" spans="3:103" s="230" customFormat="1" ht="15" x14ac:dyDescent="0.2">
      <c r="C223" s="231"/>
      <c r="D223" s="232"/>
      <c r="E223" s="232"/>
      <c r="F223" s="232"/>
      <c r="G223" s="232"/>
      <c r="H223" s="232"/>
      <c r="I223" s="232"/>
      <c r="J223" s="232"/>
      <c r="K223" s="232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CX223" s="233"/>
      <c r="CY223" s="233"/>
    </row>
    <row r="224" spans="3:103" s="230" customFormat="1" ht="15" x14ac:dyDescent="0.2">
      <c r="C224" s="231"/>
      <c r="D224" s="232"/>
      <c r="E224" s="232"/>
      <c r="F224" s="232"/>
      <c r="G224" s="232"/>
      <c r="H224" s="232"/>
      <c r="I224" s="232"/>
      <c r="J224" s="232"/>
      <c r="K224" s="232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CX224" s="233"/>
      <c r="CY224" s="233"/>
    </row>
    <row r="225" spans="3:103" s="230" customFormat="1" ht="15" x14ac:dyDescent="0.2">
      <c r="C225" s="231"/>
      <c r="D225" s="232"/>
      <c r="E225" s="232"/>
      <c r="F225" s="232"/>
      <c r="G225" s="232"/>
      <c r="H225" s="232"/>
      <c r="I225" s="232"/>
      <c r="J225" s="232"/>
      <c r="K225" s="232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CX225" s="233"/>
      <c r="CY225" s="233"/>
    </row>
    <row r="226" spans="3:103" s="230" customFormat="1" ht="15" x14ac:dyDescent="0.2">
      <c r="C226" s="231"/>
      <c r="D226" s="232"/>
      <c r="E226" s="232"/>
      <c r="F226" s="232"/>
      <c r="G226" s="232"/>
      <c r="H226" s="232"/>
      <c r="I226" s="232"/>
      <c r="J226" s="232"/>
      <c r="K226" s="232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CX226" s="233"/>
      <c r="CY226" s="233"/>
    </row>
    <row r="227" spans="3:103" s="230" customFormat="1" ht="15" x14ac:dyDescent="0.2">
      <c r="C227" s="231"/>
      <c r="D227" s="232"/>
      <c r="E227" s="232"/>
      <c r="F227" s="232"/>
      <c r="G227" s="232"/>
      <c r="H227" s="232"/>
      <c r="I227" s="232"/>
      <c r="J227" s="232"/>
      <c r="K227" s="232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CX227" s="233"/>
      <c r="CY227" s="233"/>
    </row>
    <row r="228" spans="3:103" s="230" customFormat="1" ht="15" x14ac:dyDescent="0.2">
      <c r="C228" s="231"/>
      <c r="D228" s="232"/>
      <c r="E228" s="232"/>
      <c r="F228" s="232"/>
      <c r="G228" s="232"/>
      <c r="H228" s="232"/>
      <c r="I228" s="232"/>
      <c r="J228" s="232"/>
      <c r="K228" s="232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CX228" s="233"/>
      <c r="CY228" s="233"/>
    </row>
    <row r="229" spans="3:103" s="230" customFormat="1" ht="15" x14ac:dyDescent="0.2">
      <c r="C229" s="231"/>
      <c r="D229" s="232"/>
      <c r="E229" s="232"/>
      <c r="F229" s="232"/>
      <c r="G229" s="232"/>
      <c r="H229" s="232"/>
      <c r="I229" s="232"/>
      <c r="J229" s="232"/>
      <c r="K229" s="232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CX229" s="233"/>
      <c r="CY229" s="233"/>
    </row>
    <row r="230" spans="3:103" s="230" customFormat="1" ht="15" x14ac:dyDescent="0.2">
      <c r="C230" s="231"/>
      <c r="D230" s="232"/>
      <c r="E230" s="232"/>
      <c r="F230" s="232"/>
      <c r="G230" s="232"/>
      <c r="H230" s="232"/>
      <c r="I230" s="232"/>
      <c r="J230" s="232"/>
      <c r="K230" s="232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CX230" s="233"/>
      <c r="CY230" s="233"/>
    </row>
    <row r="231" spans="3:103" s="230" customFormat="1" ht="15" x14ac:dyDescent="0.2">
      <c r="C231" s="231"/>
      <c r="D231" s="232"/>
      <c r="E231" s="232"/>
      <c r="F231" s="232"/>
      <c r="G231" s="232"/>
      <c r="H231" s="232"/>
      <c r="I231" s="232"/>
      <c r="J231" s="232"/>
      <c r="K231" s="232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37"/>
      <c r="W231" s="237"/>
      <c r="X231" s="237"/>
      <c r="Y231" s="237"/>
      <c r="Z231" s="237"/>
      <c r="AA231" s="237"/>
      <c r="AB231" s="237"/>
      <c r="AC231" s="237"/>
      <c r="AD231" s="237"/>
      <c r="AE231" s="237"/>
      <c r="AF231" s="237"/>
      <c r="AG231" s="237"/>
      <c r="AH231" s="237"/>
      <c r="AI231" s="237"/>
      <c r="AJ231" s="237"/>
      <c r="AK231" s="237"/>
      <c r="CX231" s="233"/>
      <c r="CY231" s="233"/>
    </row>
    <row r="232" spans="3:103" s="230" customFormat="1" ht="15" x14ac:dyDescent="0.2">
      <c r="C232" s="231"/>
      <c r="D232" s="232"/>
      <c r="E232" s="232"/>
      <c r="F232" s="232"/>
      <c r="G232" s="232"/>
      <c r="H232" s="232"/>
      <c r="I232" s="232"/>
      <c r="J232" s="232"/>
      <c r="K232" s="232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CX232" s="233"/>
      <c r="CY232" s="233"/>
    </row>
    <row r="233" spans="3:103" s="230" customFormat="1" ht="15" x14ac:dyDescent="0.2">
      <c r="C233" s="231"/>
      <c r="D233" s="232"/>
      <c r="E233" s="232"/>
      <c r="F233" s="232"/>
      <c r="G233" s="232"/>
      <c r="H233" s="232"/>
      <c r="I233" s="232"/>
      <c r="J233" s="232"/>
      <c r="K233" s="232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CX233" s="233"/>
      <c r="CY233" s="233"/>
    </row>
    <row r="234" spans="3:103" s="230" customFormat="1" ht="15" x14ac:dyDescent="0.2">
      <c r="C234" s="231"/>
      <c r="D234" s="232"/>
      <c r="E234" s="232"/>
      <c r="F234" s="232"/>
      <c r="G234" s="232"/>
      <c r="H234" s="232"/>
      <c r="I234" s="232"/>
      <c r="J234" s="232"/>
      <c r="K234" s="232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CX234" s="233"/>
      <c r="CY234" s="233"/>
    </row>
    <row r="235" spans="3:103" s="230" customFormat="1" ht="15" x14ac:dyDescent="0.2">
      <c r="C235" s="231"/>
      <c r="D235" s="232"/>
      <c r="E235" s="232"/>
      <c r="F235" s="232"/>
      <c r="G235" s="232"/>
      <c r="H235" s="232"/>
      <c r="I235" s="232"/>
      <c r="J235" s="232"/>
      <c r="K235" s="232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CX235" s="233"/>
      <c r="CY235" s="233"/>
    </row>
    <row r="236" spans="3:103" s="230" customFormat="1" ht="15" x14ac:dyDescent="0.2">
      <c r="C236" s="231"/>
      <c r="D236" s="232"/>
      <c r="E236" s="232"/>
      <c r="F236" s="232"/>
      <c r="G236" s="232"/>
      <c r="H236" s="232"/>
      <c r="I236" s="232"/>
      <c r="J236" s="232"/>
      <c r="K236" s="232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37"/>
      <c r="W236" s="237"/>
      <c r="X236" s="237"/>
      <c r="Y236" s="237"/>
      <c r="Z236" s="237"/>
      <c r="AA236" s="237"/>
      <c r="AB236" s="237"/>
      <c r="AC236" s="237"/>
      <c r="AD236" s="237"/>
      <c r="AE236" s="237"/>
      <c r="AF236" s="237"/>
      <c r="AG236" s="237"/>
      <c r="AH236" s="237"/>
      <c r="AI236" s="237"/>
      <c r="AJ236" s="237"/>
      <c r="AK236" s="237"/>
      <c r="CX236" s="233"/>
      <c r="CY236" s="233"/>
    </row>
    <row r="237" spans="3:103" s="230" customFormat="1" ht="15" x14ac:dyDescent="0.2">
      <c r="C237" s="231"/>
      <c r="D237" s="232"/>
      <c r="E237" s="232"/>
      <c r="F237" s="232"/>
      <c r="G237" s="232"/>
      <c r="H237" s="232"/>
      <c r="I237" s="232"/>
      <c r="J237" s="232"/>
      <c r="K237" s="232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CX237" s="233"/>
      <c r="CY237" s="233"/>
    </row>
    <row r="238" spans="3:103" s="230" customFormat="1" ht="15" x14ac:dyDescent="0.2">
      <c r="C238" s="231"/>
      <c r="D238" s="232"/>
      <c r="E238" s="232"/>
      <c r="F238" s="232"/>
      <c r="G238" s="232"/>
      <c r="H238" s="232"/>
      <c r="I238" s="232"/>
      <c r="J238" s="232"/>
      <c r="K238" s="232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CX238" s="233"/>
      <c r="CY238" s="233"/>
    </row>
    <row r="239" spans="3:103" s="230" customFormat="1" ht="15" x14ac:dyDescent="0.2">
      <c r="C239" s="231"/>
      <c r="D239" s="232"/>
      <c r="E239" s="232"/>
      <c r="F239" s="232"/>
      <c r="G239" s="232"/>
      <c r="H239" s="232"/>
      <c r="I239" s="232"/>
      <c r="J239" s="232"/>
      <c r="K239" s="232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CX239" s="233"/>
      <c r="CY239" s="233"/>
    </row>
    <row r="240" spans="3:103" s="230" customFormat="1" ht="15" x14ac:dyDescent="0.2">
      <c r="C240" s="231"/>
      <c r="D240" s="232"/>
      <c r="E240" s="232"/>
      <c r="F240" s="232"/>
      <c r="G240" s="232"/>
      <c r="H240" s="232"/>
      <c r="I240" s="232"/>
      <c r="J240" s="232"/>
      <c r="K240" s="232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CX240" s="233"/>
      <c r="CY240" s="233"/>
    </row>
    <row r="241" spans="3:103" s="230" customFormat="1" ht="15" x14ac:dyDescent="0.2">
      <c r="C241" s="231"/>
      <c r="D241" s="232"/>
      <c r="E241" s="232"/>
      <c r="F241" s="232"/>
      <c r="G241" s="232"/>
      <c r="H241" s="232"/>
      <c r="I241" s="232"/>
      <c r="J241" s="232"/>
      <c r="K241" s="232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CX241" s="233"/>
      <c r="CY241" s="233"/>
    </row>
    <row r="242" spans="3:103" s="230" customFormat="1" ht="15" x14ac:dyDescent="0.2">
      <c r="C242" s="231"/>
      <c r="D242" s="232"/>
      <c r="E242" s="232"/>
      <c r="F242" s="232"/>
      <c r="G242" s="232"/>
      <c r="H242" s="232"/>
      <c r="I242" s="232"/>
      <c r="J242" s="232"/>
      <c r="K242" s="232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CX242" s="233"/>
      <c r="CY242" s="233"/>
    </row>
    <row r="243" spans="3:103" s="230" customFormat="1" ht="15" x14ac:dyDescent="0.2">
      <c r="C243" s="231"/>
      <c r="D243" s="232"/>
      <c r="E243" s="232"/>
      <c r="F243" s="232"/>
      <c r="G243" s="232"/>
      <c r="H243" s="232"/>
      <c r="I243" s="232"/>
      <c r="J243" s="232"/>
      <c r="K243" s="232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CX243" s="233"/>
      <c r="CY243" s="233"/>
    </row>
    <row r="244" spans="3:103" s="230" customFormat="1" ht="15" x14ac:dyDescent="0.2">
      <c r="C244" s="231"/>
      <c r="D244" s="232"/>
      <c r="E244" s="232"/>
      <c r="F244" s="232"/>
      <c r="G244" s="232"/>
      <c r="H244" s="232"/>
      <c r="I244" s="232"/>
      <c r="J244" s="232"/>
      <c r="K244" s="232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37"/>
      <c r="W244" s="237"/>
      <c r="X244" s="237"/>
      <c r="Y244" s="237"/>
      <c r="Z244" s="237"/>
      <c r="AA244" s="237"/>
      <c r="AB244" s="237"/>
      <c r="AC244" s="237"/>
      <c r="AD244" s="237"/>
      <c r="AE244" s="237"/>
      <c r="AF244" s="237"/>
      <c r="AG244" s="237"/>
      <c r="AH244" s="237"/>
      <c r="AI244" s="237"/>
      <c r="AJ244" s="237"/>
      <c r="AK244" s="237"/>
      <c r="CX244" s="233"/>
      <c r="CY244" s="233"/>
    </row>
    <row r="245" spans="3:103" s="230" customFormat="1" ht="15" x14ac:dyDescent="0.2">
      <c r="C245" s="231"/>
      <c r="D245" s="232"/>
      <c r="E245" s="232"/>
      <c r="F245" s="232"/>
      <c r="G245" s="232"/>
      <c r="H245" s="232"/>
      <c r="I245" s="232"/>
      <c r="J245" s="232"/>
      <c r="K245" s="232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CX245" s="233"/>
      <c r="CY245" s="233"/>
    </row>
    <row r="246" spans="3:103" s="230" customFormat="1" ht="15" x14ac:dyDescent="0.2">
      <c r="C246" s="231"/>
      <c r="D246" s="232"/>
      <c r="E246" s="232"/>
      <c r="F246" s="232"/>
      <c r="G246" s="232"/>
      <c r="H246" s="232"/>
      <c r="I246" s="232"/>
      <c r="J246" s="232"/>
      <c r="K246" s="232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CX246" s="233"/>
      <c r="CY246" s="233"/>
    </row>
    <row r="247" spans="3:103" s="230" customFormat="1" ht="15" x14ac:dyDescent="0.2">
      <c r="C247" s="231"/>
      <c r="D247" s="232"/>
      <c r="E247" s="232"/>
      <c r="F247" s="232"/>
      <c r="G247" s="232"/>
      <c r="H247" s="232"/>
      <c r="I247" s="232"/>
      <c r="J247" s="232"/>
      <c r="K247" s="232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CX247" s="233"/>
      <c r="CY247" s="233"/>
    </row>
    <row r="248" spans="3:103" s="230" customFormat="1" ht="15" x14ac:dyDescent="0.2">
      <c r="C248" s="231"/>
      <c r="D248" s="232"/>
      <c r="E248" s="232"/>
      <c r="F248" s="232"/>
      <c r="G248" s="232"/>
      <c r="H248" s="232"/>
      <c r="I248" s="232"/>
      <c r="J248" s="232"/>
      <c r="K248" s="232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CX248" s="233"/>
      <c r="CY248" s="233"/>
    </row>
    <row r="249" spans="3:103" s="230" customFormat="1" ht="15" x14ac:dyDescent="0.2">
      <c r="C249" s="231"/>
      <c r="D249" s="232"/>
      <c r="E249" s="232"/>
      <c r="F249" s="232"/>
      <c r="G249" s="232"/>
      <c r="H249" s="232"/>
      <c r="I249" s="232"/>
      <c r="J249" s="232"/>
      <c r="K249" s="232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CX249" s="233"/>
      <c r="CY249" s="233"/>
    </row>
    <row r="250" spans="3:103" s="230" customFormat="1" ht="15" x14ac:dyDescent="0.2">
      <c r="C250" s="231"/>
      <c r="D250" s="232"/>
      <c r="E250" s="232"/>
      <c r="F250" s="232"/>
      <c r="G250" s="232"/>
      <c r="H250" s="232"/>
      <c r="I250" s="232"/>
      <c r="J250" s="232"/>
      <c r="K250" s="232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37"/>
      <c r="W250" s="237"/>
      <c r="X250" s="237"/>
      <c r="Y250" s="237"/>
      <c r="Z250" s="237"/>
      <c r="AA250" s="237"/>
      <c r="AB250" s="237"/>
      <c r="AC250" s="237"/>
      <c r="AD250" s="237"/>
      <c r="AE250" s="237"/>
      <c r="AF250" s="237"/>
      <c r="AG250" s="237"/>
      <c r="AH250" s="237"/>
      <c r="AI250" s="237"/>
      <c r="AJ250" s="237"/>
      <c r="AK250" s="237"/>
      <c r="CX250" s="233"/>
      <c r="CY250" s="233"/>
    </row>
    <row r="251" spans="3:103" s="230" customFormat="1" ht="15" x14ac:dyDescent="0.2">
      <c r="C251" s="231"/>
      <c r="D251" s="232"/>
      <c r="E251" s="232"/>
      <c r="F251" s="232"/>
      <c r="G251" s="232"/>
      <c r="H251" s="232"/>
      <c r="I251" s="232"/>
      <c r="J251" s="232"/>
      <c r="K251" s="232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CX251" s="233"/>
      <c r="CY251" s="233"/>
    </row>
    <row r="252" spans="3:103" s="230" customFormat="1" ht="15" x14ac:dyDescent="0.2">
      <c r="C252" s="231"/>
      <c r="D252" s="232"/>
      <c r="E252" s="232"/>
      <c r="F252" s="232"/>
      <c r="G252" s="232"/>
      <c r="H252" s="232"/>
      <c r="I252" s="232"/>
      <c r="J252" s="232"/>
      <c r="K252" s="232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CX252" s="233"/>
      <c r="CY252" s="233"/>
    </row>
    <row r="253" spans="3:103" s="230" customFormat="1" ht="15" x14ac:dyDescent="0.2">
      <c r="C253" s="231"/>
      <c r="D253" s="232"/>
      <c r="E253" s="232"/>
      <c r="F253" s="232"/>
      <c r="G253" s="232"/>
      <c r="H253" s="232"/>
      <c r="I253" s="232"/>
      <c r="J253" s="232"/>
      <c r="K253" s="232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CX253" s="233"/>
      <c r="CY253" s="233"/>
    </row>
    <row r="254" spans="3:103" s="230" customFormat="1" ht="15" x14ac:dyDescent="0.2">
      <c r="C254" s="231"/>
      <c r="D254" s="232"/>
      <c r="E254" s="232"/>
      <c r="F254" s="232"/>
      <c r="G254" s="232"/>
      <c r="H254" s="232"/>
      <c r="I254" s="232"/>
      <c r="J254" s="232"/>
      <c r="K254" s="232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CX254" s="233"/>
      <c r="CY254" s="233"/>
    </row>
    <row r="255" spans="3:103" s="230" customFormat="1" ht="15" x14ac:dyDescent="0.2">
      <c r="C255" s="231"/>
      <c r="D255" s="232"/>
      <c r="E255" s="232"/>
      <c r="F255" s="232"/>
      <c r="G255" s="232"/>
      <c r="H255" s="232"/>
      <c r="I255" s="232"/>
      <c r="J255" s="232"/>
      <c r="K255" s="232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CX255" s="233"/>
      <c r="CY255" s="233"/>
    </row>
    <row r="256" spans="3:103" s="230" customFormat="1" ht="15" x14ac:dyDescent="0.2">
      <c r="C256" s="231"/>
      <c r="D256" s="232"/>
      <c r="E256" s="232"/>
      <c r="F256" s="232"/>
      <c r="G256" s="232"/>
      <c r="H256" s="232"/>
      <c r="I256" s="232"/>
      <c r="J256" s="232"/>
      <c r="K256" s="232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CX256" s="233"/>
      <c r="CY256" s="233"/>
    </row>
    <row r="257" spans="3:103" s="230" customFormat="1" ht="15" x14ac:dyDescent="0.2">
      <c r="C257" s="231"/>
      <c r="D257" s="232"/>
      <c r="E257" s="232"/>
      <c r="F257" s="232"/>
      <c r="G257" s="232"/>
      <c r="H257" s="232"/>
      <c r="I257" s="232"/>
      <c r="J257" s="232"/>
      <c r="K257" s="232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CX257" s="233"/>
      <c r="CY257" s="233"/>
    </row>
    <row r="258" spans="3:103" s="230" customFormat="1" ht="15" x14ac:dyDescent="0.2">
      <c r="C258" s="231"/>
      <c r="D258" s="232"/>
      <c r="E258" s="232"/>
      <c r="F258" s="232"/>
      <c r="G258" s="232"/>
      <c r="H258" s="232"/>
      <c r="I258" s="232"/>
      <c r="J258" s="232"/>
      <c r="K258" s="232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CX258" s="233"/>
      <c r="CY258" s="233"/>
    </row>
    <row r="259" spans="3:103" s="230" customFormat="1" ht="15" x14ac:dyDescent="0.2">
      <c r="C259" s="231"/>
      <c r="D259" s="232"/>
      <c r="E259" s="232"/>
      <c r="F259" s="232"/>
      <c r="G259" s="232"/>
      <c r="H259" s="232"/>
      <c r="I259" s="232"/>
      <c r="J259" s="232"/>
      <c r="K259" s="232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CX259" s="233"/>
      <c r="CY259" s="233"/>
    </row>
    <row r="260" spans="3:103" s="230" customFormat="1" ht="15" x14ac:dyDescent="0.2">
      <c r="C260" s="231"/>
      <c r="D260" s="232"/>
      <c r="E260" s="232"/>
      <c r="F260" s="232"/>
      <c r="G260" s="232"/>
      <c r="H260" s="232"/>
      <c r="I260" s="232"/>
      <c r="J260" s="232"/>
      <c r="K260" s="232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CX260" s="233"/>
      <c r="CY260" s="233"/>
    </row>
    <row r="261" spans="3:103" s="230" customFormat="1" ht="15" x14ac:dyDescent="0.2">
      <c r="C261" s="231"/>
      <c r="D261" s="232"/>
      <c r="E261" s="232"/>
      <c r="F261" s="232"/>
      <c r="G261" s="232"/>
      <c r="H261" s="232"/>
      <c r="I261" s="232"/>
      <c r="J261" s="232"/>
      <c r="K261" s="232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CX261" s="233"/>
      <c r="CY261" s="233"/>
    </row>
    <row r="262" spans="3:103" s="230" customFormat="1" ht="15" x14ac:dyDescent="0.2">
      <c r="C262" s="231"/>
      <c r="D262" s="232"/>
      <c r="E262" s="232"/>
      <c r="F262" s="232"/>
      <c r="G262" s="232"/>
      <c r="H262" s="232"/>
      <c r="I262" s="232"/>
      <c r="J262" s="232"/>
      <c r="K262" s="232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CX262" s="233"/>
      <c r="CY262" s="233"/>
    </row>
    <row r="263" spans="3:103" s="230" customFormat="1" ht="15" x14ac:dyDescent="0.2">
      <c r="C263" s="231"/>
      <c r="D263" s="232"/>
      <c r="E263" s="232"/>
      <c r="F263" s="232"/>
      <c r="G263" s="232"/>
      <c r="H263" s="232"/>
      <c r="I263" s="232"/>
      <c r="J263" s="232"/>
      <c r="K263" s="232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CX263" s="233"/>
      <c r="CY263" s="233"/>
    </row>
    <row r="264" spans="3:103" s="230" customFormat="1" ht="15" x14ac:dyDescent="0.2">
      <c r="C264" s="231"/>
      <c r="D264" s="232"/>
      <c r="E264" s="232"/>
      <c r="F264" s="232"/>
      <c r="G264" s="232"/>
      <c r="H264" s="232"/>
      <c r="I264" s="232"/>
      <c r="J264" s="232"/>
      <c r="K264" s="232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CX264" s="233"/>
      <c r="CY264" s="233"/>
    </row>
    <row r="265" spans="3:103" s="230" customFormat="1" ht="15" x14ac:dyDescent="0.2">
      <c r="C265" s="231"/>
      <c r="D265" s="232"/>
      <c r="E265" s="232"/>
      <c r="F265" s="232"/>
      <c r="G265" s="232"/>
      <c r="H265" s="232"/>
      <c r="I265" s="232"/>
      <c r="J265" s="232"/>
      <c r="K265" s="232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CX265" s="233"/>
      <c r="CY265" s="233"/>
    </row>
    <row r="266" spans="3:103" s="230" customFormat="1" ht="15" x14ac:dyDescent="0.2">
      <c r="C266" s="231"/>
      <c r="D266" s="232"/>
      <c r="E266" s="232"/>
      <c r="F266" s="232"/>
      <c r="G266" s="232"/>
      <c r="H266" s="232"/>
      <c r="I266" s="232"/>
      <c r="J266" s="232"/>
      <c r="K266" s="232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CX266" s="233"/>
      <c r="CY266" s="233"/>
    </row>
    <row r="267" spans="3:103" s="230" customFormat="1" ht="15" x14ac:dyDescent="0.2">
      <c r="C267" s="231"/>
      <c r="D267" s="232"/>
      <c r="E267" s="232"/>
      <c r="F267" s="232"/>
      <c r="G267" s="232"/>
      <c r="H267" s="232"/>
      <c r="I267" s="232"/>
      <c r="J267" s="232"/>
      <c r="K267" s="232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CX267" s="233"/>
      <c r="CY267" s="233"/>
    </row>
    <row r="268" spans="3:103" s="230" customFormat="1" ht="15" x14ac:dyDescent="0.2">
      <c r="C268" s="231"/>
      <c r="D268" s="232"/>
      <c r="E268" s="232"/>
      <c r="F268" s="232"/>
      <c r="G268" s="232"/>
      <c r="H268" s="232"/>
      <c r="I268" s="232"/>
      <c r="J268" s="232"/>
      <c r="K268" s="232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CX268" s="233"/>
      <c r="CY268" s="233"/>
    </row>
    <row r="269" spans="3:103" s="230" customFormat="1" ht="15" x14ac:dyDescent="0.2">
      <c r="C269" s="231"/>
      <c r="D269" s="232"/>
      <c r="E269" s="232"/>
      <c r="F269" s="232"/>
      <c r="G269" s="232"/>
      <c r="H269" s="232"/>
      <c r="I269" s="232"/>
      <c r="J269" s="232"/>
      <c r="K269" s="232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CX269" s="233"/>
      <c r="CY269" s="233"/>
    </row>
    <row r="270" spans="3:103" s="230" customFormat="1" ht="15" x14ac:dyDescent="0.2">
      <c r="C270" s="231"/>
      <c r="D270" s="232"/>
      <c r="E270" s="232"/>
      <c r="F270" s="232"/>
      <c r="G270" s="232"/>
      <c r="H270" s="232"/>
      <c r="I270" s="232"/>
      <c r="J270" s="232"/>
      <c r="K270" s="232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CX270" s="233"/>
      <c r="CY270" s="233"/>
    </row>
    <row r="271" spans="3:103" s="230" customFormat="1" ht="15" x14ac:dyDescent="0.2">
      <c r="C271" s="231"/>
      <c r="D271" s="232"/>
      <c r="E271" s="232"/>
      <c r="F271" s="232"/>
      <c r="G271" s="232"/>
      <c r="H271" s="232"/>
      <c r="I271" s="232"/>
      <c r="J271" s="232"/>
      <c r="K271" s="232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CX271" s="233"/>
      <c r="CY271" s="233"/>
    </row>
    <row r="272" spans="3:103" s="230" customFormat="1" ht="15" x14ac:dyDescent="0.2">
      <c r="C272" s="231"/>
      <c r="D272" s="232"/>
      <c r="E272" s="232"/>
      <c r="F272" s="232"/>
      <c r="G272" s="232"/>
      <c r="H272" s="232"/>
      <c r="I272" s="232"/>
      <c r="J272" s="232"/>
      <c r="K272" s="232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CX272" s="233"/>
      <c r="CY272" s="233"/>
    </row>
    <row r="273" spans="3:103" s="230" customFormat="1" ht="15" x14ac:dyDescent="0.2">
      <c r="C273" s="231"/>
      <c r="D273" s="232"/>
      <c r="E273" s="232"/>
      <c r="F273" s="232"/>
      <c r="G273" s="232"/>
      <c r="H273" s="232"/>
      <c r="I273" s="232"/>
      <c r="J273" s="232"/>
      <c r="K273" s="232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37"/>
      <c r="W273" s="237"/>
      <c r="X273" s="237"/>
      <c r="Y273" s="237"/>
      <c r="Z273" s="237"/>
      <c r="AA273" s="237"/>
      <c r="AB273" s="237"/>
      <c r="AC273" s="237"/>
      <c r="AD273" s="237"/>
      <c r="AE273" s="237"/>
      <c r="AF273" s="237"/>
      <c r="AG273" s="237"/>
      <c r="AH273" s="237"/>
      <c r="AI273" s="237"/>
      <c r="AJ273" s="237"/>
      <c r="AK273" s="237"/>
      <c r="CX273" s="233"/>
      <c r="CY273" s="233"/>
    </row>
    <row r="274" spans="3:103" s="230" customFormat="1" ht="15" x14ac:dyDescent="0.2">
      <c r="C274" s="231"/>
      <c r="D274" s="232"/>
      <c r="E274" s="232"/>
      <c r="F274" s="232"/>
      <c r="G274" s="232"/>
      <c r="H274" s="232"/>
      <c r="I274" s="232"/>
      <c r="J274" s="232"/>
      <c r="K274" s="232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CX274" s="233"/>
      <c r="CY274" s="233"/>
    </row>
    <row r="275" spans="3:103" s="230" customFormat="1" ht="15" x14ac:dyDescent="0.2">
      <c r="C275" s="231"/>
      <c r="D275" s="232"/>
      <c r="E275" s="232"/>
      <c r="F275" s="232"/>
      <c r="G275" s="232"/>
      <c r="H275" s="232"/>
      <c r="I275" s="232"/>
      <c r="J275" s="232"/>
      <c r="K275" s="232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CX275" s="233"/>
      <c r="CY275" s="233"/>
    </row>
    <row r="276" spans="3:103" s="230" customFormat="1" ht="15" x14ac:dyDescent="0.2">
      <c r="C276" s="231"/>
      <c r="D276" s="232"/>
      <c r="E276" s="232"/>
      <c r="F276" s="232"/>
      <c r="G276" s="232"/>
      <c r="H276" s="232"/>
      <c r="I276" s="232"/>
      <c r="J276" s="232"/>
      <c r="K276" s="232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CX276" s="233"/>
      <c r="CY276" s="233"/>
    </row>
    <row r="277" spans="3:103" s="230" customFormat="1" ht="15" x14ac:dyDescent="0.2">
      <c r="C277" s="231"/>
      <c r="D277" s="232"/>
      <c r="E277" s="232"/>
      <c r="F277" s="232"/>
      <c r="G277" s="232"/>
      <c r="H277" s="232"/>
      <c r="I277" s="232"/>
      <c r="J277" s="232"/>
      <c r="K277" s="232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CX277" s="233"/>
      <c r="CY277" s="233"/>
    </row>
    <row r="278" spans="3:103" s="230" customFormat="1" ht="15" x14ac:dyDescent="0.2">
      <c r="C278" s="231"/>
      <c r="D278" s="232"/>
      <c r="E278" s="232"/>
      <c r="F278" s="232"/>
      <c r="G278" s="232"/>
      <c r="H278" s="232"/>
      <c r="I278" s="232"/>
      <c r="J278" s="232"/>
      <c r="K278" s="232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37"/>
      <c r="W278" s="237"/>
      <c r="X278" s="237"/>
      <c r="Y278" s="237"/>
      <c r="Z278" s="237"/>
      <c r="AA278" s="237"/>
      <c r="AB278" s="237"/>
      <c r="AC278" s="237"/>
      <c r="AD278" s="237"/>
      <c r="AE278" s="237"/>
      <c r="AF278" s="237"/>
      <c r="AG278" s="237"/>
      <c r="AH278" s="237"/>
      <c r="AI278" s="237"/>
      <c r="AJ278" s="237"/>
      <c r="AK278" s="237"/>
      <c r="CX278" s="233"/>
      <c r="CY278" s="233"/>
    </row>
    <row r="279" spans="3:103" s="230" customFormat="1" ht="15" x14ac:dyDescent="0.2">
      <c r="C279" s="231"/>
      <c r="D279" s="232"/>
      <c r="E279" s="232"/>
      <c r="F279" s="232"/>
      <c r="G279" s="232"/>
      <c r="H279" s="232"/>
      <c r="I279" s="232"/>
      <c r="J279" s="232"/>
      <c r="K279" s="232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CX279" s="233"/>
      <c r="CY279" s="233"/>
    </row>
    <row r="280" spans="3:103" s="230" customFormat="1" ht="15" x14ac:dyDescent="0.2">
      <c r="C280" s="231"/>
      <c r="D280" s="232"/>
      <c r="E280" s="232"/>
      <c r="F280" s="232"/>
      <c r="G280" s="232"/>
      <c r="H280" s="232"/>
      <c r="I280" s="232"/>
      <c r="J280" s="232"/>
      <c r="K280" s="232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CX280" s="233"/>
      <c r="CY280" s="233"/>
    </row>
    <row r="281" spans="3:103" s="230" customFormat="1" ht="15" x14ac:dyDescent="0.2">
      <c r="C281" s="231"/>
      <c r="D281" s="232"/>
      <c r="E281" s="232"/>
      <c r="F281" s="232"/>
      <c r="G281" s="232"/>
      <c r="H281" s="232"/>
      <c r="I281" s="232"/>
      <c r="J281" s="232"/>
      <c r="K281" s="232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CX281" s="233"/>
      <c r="CY281" s="233"/>
    </row>
    <row r="282" spans="3:103" s="230" customFormat="1" ht="15" x14ac:dyDescent="0.2">
      <c r="C282" s="231"/>
      <c r="D282" s="232"/>
      <c r="E282" s="232"/>
      <c r="F282" s="232"/>
      <c r="G282" s="232"/>
      <c r="H282" s="232"/>
      <c r="I282" s="232"/>
      <c r="J282" s="232"/>
      <c r="K282" s="232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CX282" s="233"/>
      <c r="CY282" s="233"/>
    </row>
    <row r="283" spans="3:103" s="230" customFormat="1" ht="15" x14ac:dyDescent="0.2">
      <c r="C283" s="231"/>
      <c r="D283" s="232"/>
      <c r="E283" s="232"/>
      <c r="F283" s="232"/>
      <c r="G283" s="232"/>
      <c r="H283" s="232"/>
      <c r="I283" s="232"/>
      <c r="J283" s="232"/>
      <c r="K283" s="232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CX283" s="233"/>
      <c r="CY283" s="233"/>
    </row>
    <row r="284" spans="3:103" s="230" customFormat="1" ht="15" x14ac:dyDescent="0.2">
      <c r="C284" s="231"/>
      <c r="D284" s="232"/>
      <c r="E284" s="232"/>
      <c r="F284" s="232"/>
      <c r="G284" s="232"/>
      <c r="H284" s="232"/>
      <c r="I284" s="232"/>
      <c r="J284" s="232"/>
      <c r="K284" s="232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CX284" s="233"/>
      <c r="CY284" s="233"/>
    </row>
    <row r="285" spans="3:103" s="230" customFormat="1" ht="15" x14ac:dyDescent="0.2">
      <c r="C285" s="231"/>
      <c r="D285" s="232"/>
      <c r="E285" s="232"/>
      <c r="F285" s="232"/>
      <c r="G285" s="232"/>
      <c r="H285" s="232"/>
      <c r="I285" s="232"/>
      <c r="J285" s="232"/>
      <c r="K285" s="232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CX285" s="233"/>
      <c r="CY285" s="233"/>
    </row>
    <row r="286" spans="3:103" s="230" customFormat="1" ht="15" x14ac:dyDescent="0.2">
      <c r="C286" s="231"/>
      <c r="D286" s="232"/>
      <c r="E286" s="232"/>
      <c r="F286" s="232"/>
      <c r="G286" s="232"/>
      <c r="H286" s="232"/>
      <c r="I286" s="232"/>
      <c r="J286" s="232"/>
      <c r="K286" s="232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37"/>
      <c r="W286" s="237"/>
      <c r="X286" s="237"/>
      <c r="Y286" s="237"/>
      <c r="Z286" s="237"/>
      <c r="AA286" s="237"/>
      <c r="AB286" s="237"/>
      <c r="AC286" s="237"/>
      <c r="AD286" s="237"/>
      <c r="AE286" s="237"/>
      <c r="AF286" s="237"/>
      <c r="AG286" s="237"/>
      <c r="AH286" s="237"/>
      <c r="AI286" s="237"/>
      <c r="AJ286" s="237"/>
      <c r="AK286" s="237"/>
      <c r="CX286" s="233"/>
      <c r="CY286" s="233"/>
    </row>
    <row r="287" spans="3:103" s="230" customFormat="1" ht="15" x14ac:dyDescent="0.2">
      <c r="C287" s="231"/>
      <c r="D287" s="232"/>
      <c r="E287" s="232"/>
      <c r="F287" s="232"/>
      <c r="G287" s="232"/>
      <c r="H287" s="232"/>
      <c r="I287" s="232"/>
      <c r="J287" s="232"/>
      <c r="K287" s="232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CX287" s="233"/>
      <c r="CY287" s="233"/>
    </row>
    <row r="288" spans="3:103" s="230" customFormat="1" ht="15" x14ac:dyDescent="0.2">
      <c r="C288" s="231"/>
      <c r="D288" s="232"/>
      <c r="E288" s="232"/>
      <c r="F288" s="232"/>
      <c r="G288" s="232"/>
      <c r="H288" s="232"/>
      <c r="I288" s="232"/>
      <c r="J288" s="232"/>
      <c r="K288" s="232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CX288" s="233"/>
      <c r="CY288" s="233"/>
    </row>
    <row r="289" spans="3:103" s="230" customFormat="1" ht="15" x14ac:dyDescent="0.2">
      <c r="C289" s="231"/>
      <c r="D289" s="232"/>
      <c r="E289" s="232"/>
      <c r="F289" s="232"/>
      <c r="G289" s="232"/>
      <c r="H289" s="232"/>
      <c r="I289" s="232"/>
      <c r="J289" s="232"/>
      <c r="K289" s="232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CX289" s="233"/>
      <c r="CY289" s="233"/>
    </row>
    <row r="290" spans="3:103" s="230" customFormat="1" ht="15" x14ac:dyDescent="0.2">
      <c r="C290" s="231"/>
      <c r="D290" s="232"/>
      <c r="E290" s="232"/>
      <c r="F290" s="232"/>
      <c r="G290" s="232"/>
      <c r="H290" s="232"/>
      <c r="I290" s="232"/>
      <c r="J290" s="232"/>
      <c r="K290" s="232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CX290" s="233"/>
      <c r="CY290" s="233"/>
    </row>
    <row r="291" spans="3:103" s="230" customFormat="1" ht="15" x14ac:dyDescent="0.2">
      <c r="C291" s="231"/>
      <c r="D291" s="232"/>
      <c r="E291" s="232"/>
      <c r="F291" s="232"/>
      <c r="G291" s="232"/>
      <c r="H291" s="232"/>
      <c r="I291" s="232"/>
      <c r="J291" s="232"/>
      <c r="K291" s="232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CX291" s="233"/>
      <c r="CY291" s="233"/>
    </row>
    <row r="292" spans="3:103" s="230" customFormat="1" ht="15" x14ac:dyDescent="0.2">
      <c r="C292" s="231"/>
      <c r="D292" s="232"/>
      <c r="E292" s="232"/>
      <c r="F292" s="232"/>
      <c r="G292" s="232"/>
      <c r="H292" s="232"/>
      <c r="I292" s="232"/>
      <c r="J292" s="232"/>
      <c r="K292" s="232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37"/>
      <c r="W292" s="237"/>
      <c r="X292" s="237"/>
      <c r="Y292" s="237"/>
      <c r="Z292" s="237"/>
      <c r="AA292" s="237"/>
      <c r="AB292" s="237"/>
      <c r="AC292" s="237"/>
      <c r="AD292" s="237"/>
      <c r="AE292" s="237"/>
      <c r="AF292" s="237"/>
      <c r="AG292" s="237"/>
      <c r="AH292" s="237"/>
      <c r="AI292" s="237"/>
      <c r="AJ292" s="237"/>
      <c r="AK292" s="237"/>
      <c r="CX292" s="233"/>
      <c r="CY292" s="233"/>
    </row>
    <row r="293" spans="3:103" s="230" customFormat="1" ht="15" x14ac:dyDescent="0.2">
      <c r="C293" s="231"/>
      <c r="D293" s="232"/>
      <c r="E293" s="232"/>
      <c r="F293" s="232"/>
      <c r="G293" s="232"/>
      <c r="H293" s="232"/>
      <c r="I293" s="232"/>
      <c r="J293" s="232"/>
      <c r="K293" s="232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CX293" s="233"/>
      <c r="CY293" s="233"/>
    </row>
    <row r="294" spans="3:103" s="230" customFormat="1" ht="15" x14ac:dyDescent="0.2">
      <c r="C294" s="231"/>
      <c r="D294" s="232"/>
      <c r="E294" s="232"/>
      <c r="F294" s="232"/>
      <c r="G294" s="232"/>
      <c r="H294" s="232"/>
      <c r="I294" s="232"/>
      <c r="J294" s="232"/>
      <c r="K294" s="232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CX294" s="233"/>
      <c r="CY294" s="233"/>
    </row>
    <row r="295" spans="3:103" s="230" customFormat="1" ht="15" x14ac:dyDescent="0.2">
      <c r="C295" s="231"/>
      <c r="D295" s="232"/>
      <c r="E295" s="232"/>
      <c r="F295" s="232"/>
      <c r="G295" s="232"/>
      <c r="H295" s="232"/>
      <c r="I295" s="232"/>
      <c r="J295" s="232"/>
      <c r="K295" s="232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CX295" s="233"/>
      <c r="CY295" s="233"/>
    </row>
    <row r="296" spans="3:103" s="230" customFormat="1" ht="15" x14ac:dyDescent="0.2">
      <c r="C296" s="231"/>
      <c r="D296" s="232"/>
      <c r="E296" s="232"/>
      <c r="F296" s="232"/>
      <c r="G296" s="232"/>
      <c r="H296" s="232"/>
      <c r="I296" s="232"/>
      <c r="J296" s="232"/>
      <c r="K296" s="232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CX296" s="233"/>
      <c r="CY296" s="233"/>
    </row>
    <row r="297" spans="3:103" s="230" customFormat="1" ht="15" x14ac:dyDescent="0.2">
      <c r="C297" s="231"/>
      <c r="D297" s="232"/>
      <c r="E297" s="232"/>
      <c r="F297" s="232"/>
      <c r="G297" s="232"/>
      <c r="H297" s="232"/>
      <c r="I297" s="232"/>
      <c r="J297" s="232"/>
      <c r="K297" s="232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CX297" s="233"/>
      <c r="CY297" s="233"/>
    </row>
    <row r="298" spans="3:103" s="230" customFormat="1" ht="15" x14ac:dyDescent="0.2">
      <c r="C298" s="231"/>
      <c r="D298" s="232"/>
      <c r="E298" s="232"/>
      <c r="F298" s="232"/>
      <c r="G298" s="232"/>
      <c r="H298" s="232"/>
      <c r="I298" s="232"/>
      <c r="J298" s="232"/>
      <c r="K298" s="232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CX298" s="233"/>
      <c r="CY298" s="233"/>
    </row>
    <row r="299" spans="3:103" s="230" customFormat="1" ht="15" x14ac:dyDescent="0.2">
      <c r="C299" s="231"/>
      <c r="D299" s="232"/>
      <c r="E299" s="232"/>
      <c r="F299" s="232"/>
      <c r="G299" s="232"/>
      <c r="H299" s="232"/>
      <c r="I299" s="232"/>
      <c r="J299" s="232"/>
      <c r="K299" s="232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CX299" s="233"/>
      <c r="CY299" s="233"/>
    </row>
    <row r="300" spans="3:103" s="230" customFormat="1" ht="15" x14ac:dyDescent="0.2">
      <c r="C300" s="231"/>
      <c r="D300" s="232"/>
      <c r="E300" s="232"/>
      <c r="F300" s="232"/>
      <c r="G300" s="232"/>
      <c r="H300" s="232"/>
      <c r="I300" s="232"/>
      <c r="J300" s="232"/>
      <c r="K300" s="232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CX300" s="233"/>
      <c r="CY300" s="233"/>
    </row>
    <row r="301" spans="3:103" s="230" customFormat="1" ht="15" x14ac:dyDescent="0.2">
      <c r="C301" s="231"/>
      <c r="D301" s="232"/>
      <c r="E301" s="232"/>
      <c r="F301" s="232"/>
      <c r="G301" s="232"/>
      <c r="H301" s="232"/>
      <c r="I301" s="232"/>
      <c r="J301" s="232"/>
      <c r="K301" s="232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CX301" s="233"/>
      <c r="CY301" s="233"/>
    </row>
    <row r="302" spans="3:103" s="230" customFormat="1" ht="15" x14ac:dyDescent="0.2">
      <c r="C302" s="231"/>
      <c r="D302" s="232"/>
      <c r="E302" s="232"/>
      <c r="F302" s="232"/>
      <c r="G302" s="232"/>
      <c r="H302" s="232"/>
      <c r="I302" s="232"/>
      <c r="J302" s="232"/>
      <c r="K302" s="232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CX302" s="233"/>
      <c r="CY302" s="233"/>
    </row>
    <row r="303" spans="3:103" s="230" customFormat="1" ht="15" x14ac:dyDescent="0.2">
      <c r="C303" s="231"/>
      <c r="D303" s="232"/>
      <c r="E303" s="232"/>
      <c r="F303" s="232"/>
      <c r="G303" s="232"/>
      <c r="H303" s="232"/>
      <c r="I303" s="232"/>
      <c r="J303" s="232"/>
      <c r="K303" s="232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CX303" s="233"/>
      <c r="CY303" s="233"/>
    </row>
    <row r="304" spans="3:103" s="230" customFormat="1" ht="15" x14ac:dyDescent="0.2">
      <c r="C304" s="231"/>
      <c r="D304" s="232"/>
      <c r="E304" s="232"/>
      <c r="F304" s="232"/>
      <c r="G304" s="232"/>
      <c r="H304" s="232"/>
      <c r="I304" s="232"/>
      <c r="J304" s="232"/>
      <c r="K304" s="232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CX304" s="233"/>
      <c r="CY304" s="233"/>
    </row>
    <row r="305" spans="3:103" s="230" customFormat="1" ht="15" x14ac:dyDescent="0.2">
      <c r="C305" s="231"/>
      <c r="D305" s="232"/>
      <c r="E305" s="232"/>
      <c r="F305" s="232"/>
      <c r="G305" s="232"/>
      <c r="H305" s="232"/>
      <c r="I305" s="232"/>
      <c r="J305" s="232"/>
      <c r="K305" s="232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CX305" s="233"/>
      <c r="CY305" s="233"/>
    </row>
    <row r="306" spans="3:103" s="230" customFormat="1" ht="15" x14ac:dyDescent="0.2">
      <c r="C306" s="231"/>
      <c r="D306" s="232"/>
      <c r="E306" s="232"/>
      <c r="F306" s="232"/>
      <c r="G306" s="232"/>
      <c r="H306" s="232"/>
      <c r="I306" s="232"/>
      <c r="J306" s="232"/>
      <c r="K306" s="232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CX306" s="233"/>
      <c r="CY306" s="233"/>
    </row>
    <row r="307" spans="3:103" s="230" customFormat="1" ht="15" x14ac:dyDescent="0.2">
      <c r="C307" s="231"/>
      <c r="D307" s="232"/>
      <c r="E307" s="232"/>
      <c r="F307" s="232"/>
      <c r="G307" s="232"/>
      <c r="H307" s="232"/>
      <c r="I307" s="232"/>
      <c r="J307" s="232"/>
      <c r="K307" s="232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CX307" s="233"/>
      <c r="CY307" s="233"/>
    </row>
    <row r="308" spans="3:103" s="230" customFormat="1" ht="15" x14ac:dyDescent="0.2">
      <c r="C308" s="231"/>
      <c r="D308" s="232"/>
      <c r="E308" s="232"/>
      <c r="F308" s="232"/>
      <c r="G308" s="232"/>
      <c r="H308" s="232"/>
      <c r="I308" s="232"/>
      <c r="J308" s="232"/>
      <c r="K308" s="232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CX308" s="233"/>
      <c r="CY308" s="233"/>
    </row>
    <row r="309" spans="3:103" s="230" customFormat="1" ht="15" x14ac:dyDescent="0.2">
      <c r="C309" s="231"/>
      <c r="D309" s="232"/>
      <c r="E309" s="232"/>
      <c r="F309" s="232"/>
      <c r="G309" s="232"/>
      <c r="H309" s="232"/>
      <c r="I309" s="232"/>
      <c r="J309" s="232"/>
      <c r="K309" s="232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CX309" s="233"/>
      <c r="CY309" s="233"/>
    </row>
    <row r="310" spans="3:103" s="230" customFormat="1" ht="15" x14ac:dyDescent="0.2">
      <c r="C310" s="231"/>
      <c r="D310" s="232"/>
      <c r="E310" s="232"/>
      <c r="F310" s="232"/>
      <c r="G310" s="232"/>
      <c r="H310" s="232"/>
      <c r="I310" s="232"/>
      <c r="J310" s="232"/>
      <c r="K310" s="232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CX310" s="233"/>
      <c r="CY310" s="233"/>
    </row>
    <row r="311" spans="3:103" s="230" customFormat="1" ht="15" x14ac:dyDescent="0.2">
      <c r="C311" s="231"/>
      <c r="D311" s="232"/>
      <c r="E311" s="232"/>
      <c r="F311" s="232"/>
      <c r="G311" s="232"/>
      <c r="H311" s="232"/>
      <c r="I311" s="232"/>
      <c r="J311" s="232"/>
      <c r="K311" s="232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CX311" s="233"/>
      <c r="CY311" s="233"/>
    </row>
    <row r="312" spans="3:103" s="230" customFormat="1" ht="15" x14ac:dyDescent="0.2">
      <c r="C312" s="231"/>
      <c r="D312" s="232"/>
      <c r="E312" s="232"/>
      <c r="F312" s="232"/>
      <c r="G312" s="232"/>
      <c r="H312" s="232"/>
      <c r="I312" s="232"/>
      <c r="J312" s="232"/>
      <c r="K312" s="232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CX312" s="233"/>
      <c r="CY312" s="233"/>
    </row>
    <row r="313" spans="3:103" s="230" customFormat="1" ht="15" x14ac:dyDescent="0.2">
      <c r="C313" s="231"/>
      <c r="D313" s="232"/>
      <c r="E313" s="232"/>
      <c r="F313" s="232"/>
      <c r="G313" s="232"/>
      <c r="H313" s="232"/>
      <c r="I313" s="232"/>
      <c r="J313" s="232"/>
      <c r="K313" s="232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CX313" s="233"/>
      <c r="CY313" s="233"/>
    </row>
    <row r="314" spans="3:103" s="230" customFormat="1" ht="15" x14ac:dyDescent="0.2">
      <c r="C314" s="231"/>
      <c r="D314" s="232"/>
      <c r="E314" s="232"/>
      <c r="F314" s="232"/>
      <c r="G314" s="232"/>
      <c r="H314" s="232"/>
      <c r="I314" s="232"/>
      <c r="J314" s="232"/>
      <c r="K314" s="232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CX314" s="233"/>
      <c r="CY314" s="233"/>
    </row>
    <row r="315" spans="3:103" s="230" customFormat="1" ht="15" x14ac:dyDescent="0.2">
      <c r="C315" s="231"/>
      <c r="D315" s="232"/>
      <c r="E315" s="232"/>
      <c r="F315" s="232"/>
      <c r="G315" s="232"/>
      <c r="H315" s="232"/>
      <c r="I315" s="232"/>
      <c r="J315" s="232"/>
      <c r="K315" s="232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37"/>
      <c r="W315" s="237"/>
      <c r="X315" s="237"/>
      <c r="Y315" s="237"/>
      <c r="Z315" s="237"/>
      <c r="AA315" s="237"/>
      <c r="AB315" s="237"/>
      <c r="AC315" s="237"/>
      <c r="AD315" s="237"/>
      <c r="AE315" s="237"/>
      <c r="AF315" s="237"/>
      <c r="AG315" s="237"/>
      <c r="AH315" s="237"/>
      <c r="AI315" s="237"/>
      <c r="AJ315" s="237"/>
      <c r="AK315" s="237"/>
      <c r="CX315" s="233"/>
      <c r="CY315" s="233"/>
    </row>
    <row r="316" spans="3:103" s="230" customFormat="1" ht="15" x14ac:dyDescent="0.2">
      <c r="C316" s="231"/>
      <c r="D316" s="232"/>
      <c r="E316" s="232"/>
      <c r="F316" s="232"/>
      <c r="G316" s="232"/>
      <c r="H316" s="232"/>
      <c r="I316" s="232"/>
      <c r="J316" s="232"/>
      <c r="K316" s="232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CX316" s="233"/>
      <c r="CY316" s="233"/>
    </row>
    <row r="317" spans="3:103" s="230" customFormat="1" ht="15" x14ac:dyDescent="0.2">
      <c r="C317" s="231"/>
      <c r="D317" s="232"/>
      <c r="E317" s="232"/>
      <c r="F317" s="232"/>
      <c r="G317" s="232"/>
      <c r="H317" s="232"/>
      <c r="I317" s="232"/>
      <c r="J317" s="232"/>
      <c r="K317" s="232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CX317" s="233"/>
      <c r="CY317" s="233"/>
    </row>
    <row r="318" spans="3:103" s="230" customFormat="1" ht="15" x14ac:dyDescent="0.2">
      <c r="C318" s="231"/>
      <c r="D318" s="232"/>
      <c r="E318" s="232"/>
      <c r="F318" s="232"/>
      <c r="G318" s="232"/>
      <c r="H318" s="232"/>
      <c r="I318" s="232"/>
      <c r="J318" s="232"/>
      <c r="K318" s="232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CX318" s="233"/>
      <c r="CY318" s="233"/>
    </row>
    <row r="319" spans="3:103" s="230" customFormat="1" ht="15" x14ac:dyDescent="0.2">
      <c r="C319" s="231"/>
      <c r="D319" s="232"/>
      <c r="E319" s="232"/>
      <c r="F319" s="232"/>
      <c r="G319" s="232"/>
      <c r="H319" s="232"/>
      <c r="I319" s="232"/>
      <c r="J319" s="232"/>
      <c r="K319" s="232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CX319" s="233"/>
      <c r="CY319" s="233"/>
    </row>
    <row r="320" spans="3:103" s="230" customFormat="1" ht="15" x14ac:dyDescent="0.2">
      <c r="C320" s="231"/>
      <c r="D320" s="232"/>
      <c r="E320" s="232"/>
      <c r="F320" s="232"/>
      <c r="G320" s="232"/>
      <c r="H320" s="232"/>
      <c r="I320" s="232"/>
      <c r="J320" s="232"/>
      <c r="K320" s="232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37"/>
      <c r="W320" s="237"/>
      <c r="X320" s="237"/>
      <c r="Y320" s="237"/>
      <c r="Z320" s="237"/>
      <c r="AA320" s="237"/>
      <c r="AB320" s="237"/>
      <c r="AC320" s="237"/>
      <c r="AD320" s="237"/>
      <c r="AE320" s="237"/>
      <c r="AF320" s="237"/>
      <c r="AG320" s="237"/>
      <c r="AH320" s="237"/>
      <c r="AI320" s="237"/>
      <c r="AJ320" s="237"/>
      <c r="AK320" s="237"/>
      <c r="CX320" s="233"/>
      <c r="CY320" s="233"/>
    </row>
    <row r="321" spans="3:103" s="230" customFormat="1" ht="15" x14ac:dyDescent="0.2">
      <c r="C321" s="231"/>
      <c r="D321" s="232"/>
      <c r="E321" s="232"/>
      <c r="F321" s="232"/>
      <c r="G321" s="232"/>
      <c r="H321" s="232"/>
      <c r="I321" s="232"/>
      <c r="J321" s="232"/>
      <c r="K321" s="232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CX321" s="233"/>
      <c r="CY321" s="233"/>
    </row>
    <row r="322" spans="3:103" s="230" customFormat="1" ht="15" x14ac:dyDescent="0.2">
      <c r="C322" s="231"/>
      <c r="D322" s="232"/>
      <c r="E322" s="232"/>
      <c r="F322" s="232"/>
      <c r="G322" s="232"/>
      <c r="H322" s="232"/>
      <c r="I322" s="232"/>
      <c r="J322" s="232"/>
      <c r="K322" s="232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CX322" s="233"/>
      <c r="CY322" s="233"/>
    </row>
    <row r="323" spans="3:103" s="230" customFormat="1" ht="15" x14ac:dyDescent="0.2">
      <c r="C323" s="231"/>
      <c r="D323" s="232"/>
      <c r="E323" s="232"/>
      <c r="F323" s="232"/>
      <c r="G323" s="232"/>
      <c r="H323" s="232"/>
      <c r="I323" s="232"/>
      <c r="J323" s="232"/>
      <c r="K323" s="232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37"/>
      <c r="W323" s="237"/>
      <c r="X323" s="237"/>
      <c r="Y323" s="237"/>
      <c r="Z323" s="237"/>
      <c r="AA323" s="237"/>
      <c r="AB323" s="237"/>
      <c r="AC323" s="237"/>
      <c r="AD323" s="237"/>
      <c r="AE323" s="237"/>
      <c r="AF323" s="237"/>
      <c r="AG323" s="237"/>
      <c r="AH323" s="237"/>
      <c r="AI323" s="237"/>
      <c r="AJ323" s="237"/>
      <c r="AK323" s="237"/>
      <c r="CX323" s="233"/>
      <c r="CY323" s="233"/>
    </row>
    <row r="324" spans="3:103" s="230" customFormat="1" ht="15" x14ac:dyDescent="0.2">
      <c r="C324" s="231"/>
      <c r="D324" s="232"/>
      <c r="E324" s="232"/>
      <c r="F324" s="232"/>
      <c r="G324" s="232"/>
      <c r="H324" s="232"/>
      <c r="I324" s="232"/>
      <c r="J324" s="232"/>
      <c r="K324" s="232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CX324" s="233"/>
      <c r="CY324" s="233"/>
    </row>
    <row r="325" spans="3:103" s="230" customFormat="1" ht="15" x14ac:dyDescent="0.2">
      <c r="C325" s="231"/>
      <c r="D325" s="232"/>
      <c r="E325" s="232"/>
      <c r="F325" s="232"/>
      <c r="G325" s="232"/>
      <c r="H325" s="232"/>
      <c r="I325" s="232"/>
      <c r="J325" s="232"/>
      <c r="K325" s="232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CX325" s="233"/>
      <c r="CY325" s="233"/>
    </row>
    <row r="326" spans="3:103" s="230" customFormat="1" ht="15" x14ac:dyDescent="0.2">
      <c r="C326" s="231"/>
      <c r="D326" s="232"/>
      <c r="E326" s="232"/>
      <c r="F326" s="232"/>
      <c r="G326" s="232"/>
      <c r="H326" s="232"/>
      <c r="I326" s="232"/>
      <c r="J326" s="232"/>
      <c r="K326" s="232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CX326" s="233"/>
      <c r="CY326" s="233"/>
    </row>
    <row r="327" spans="3:103" s="230" customFormat="1" ht="15" x14ac:dyDescent="0.2">
      <c r="C327" s="231"/>
      <c r="D327" s="232"/>
      <c r="E327" s="232"/>
      <c r="F327" s="232"/>
      <c r="G327" s="232"/>
      <c r="H327" s="232"/>
      <c r="I327" s="232"/>
      <c r="J327" s="232"/>
      <c r="K327" s="232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CX327" s="233"/>
      <c r="CY327" s="233"/>
    </row>
    <row r="328" spans="3:103" s="230" customFormat="1" ht="15" x14ac:dyDescent="0.2">
      <c r="C328" s="231"/>
      <c r="D328" s="232"/>
      <c r="E328" s="232"/>
      <c r="F328" s="232"/>
      <c r="G328" s="232"/>
      <c r="H328" s="232"/>
      <c r="I328" s="232"/>
      <c r="J328" s="232"/>
      <c r="K328" s="232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CX328" s="233"/>
      <c r="CY328" s="233"/>
    </row>
    <row r="329" spans="3:103" s="230" customFormat="1" ht="15" x14ac:dyDescent="0.2">
      <c r="C329" s="231"/>
      <c r="D329" s="232"/>
      <c r="E329" s="232"/>
      <c r="F329" s="232"/>
      <c r="G329" s="232"/>
      <c r="H329" s="232"/>
      <c r="I329" s="232"/>
      <c r="J329" s="232"/>
      <c r="K329" s="232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CX329" s="233"/>
      <c r="CY329" s="233"/>
    </row>
    <row r="330" spans="3:103" s="230" customFormat="1" ht="15" x14ac:dyDescent="0.2">
      <c r="C330" s="231"/>
      <c r="D330" s="232"/>
      <c r="E330" s="232"/>
      <c r="F330" s="232"/>
      <c r="G330" s="232"/>
      <c r="H330" s="232"/>
      <c r="I330" s="232"/>
      <c r="J330" s="232"/>
      <c r="K330" s="232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CX330" s="233"/>
      <c r="CY330" s="233"/>
    </row>
    <row r="331" spans="3:103" s="230" customFormat="1" ht="15" x14ac:dyDescent="0.2">
      <c r="C331" s="231"/>
      <c r="D331" s="232"/>
      <c r="E331" s="232"/>
      <c r="F331" s="232"/>
      <c r="G331" s="232"/>
      <c r="H331" s="232"/>
      <c r="I331" s="232"/>
      <c r="J331" s="232"/>
      <c r="K331" s="232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CX331" s="233"/>
      <c r="CY331" s="233"/>
    </row>
    <row r="332" spans="3:103" s="230" customFormat="1" ht="15" x14ac:dyDescent="0.2">
      <c r="C332" s="231"/>
      <c r="D332" s="232"/>
      <c r="E332" s="232"/>
      <c r="F332" s="232"/>
      <c r="G332" s="232"/>
      <c r="H332" s="232"/>
      <c r="I332" s="232"/>
      <c r="J332" s="232"/>
      <c r="K332" s="232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CX332" s="233"/>
      <c r="CY332" s="233"/>
    </row>
    <row r="333" spans="3:103" s="230" customFormat="1" ht="15" x14ac:dyDescent="0.2">
      <c r="C333" s="231"/>
      <c r="D333" s="232"/>
      <c r="E333" s="232"/>
      <c r="F333" s="232"/>
      <c r="G333" s="232"/>
      <c r="H333" s="232"/>
      <c r="I333" s="232"/>
      <c r="J333" s="232"/>
      <c r="K333" s="232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CX333" s="233"/>
      <c r="CY333" s="233"/>
    </row>
    <row r="334" spans="3:103" s="230" customFormat="1" ht="15" x14ac:dyDescent="0.2">
      <c r="C334" s="231"/>
      <c r="D334" s="232"/>
      <c r="E334" s="232"/>
      <c r="F334" s="232"/>
      <c r="G334" s="232"/>
      <c r="H334" s="232"/>
      <c r="I334" s="232"/>
      <c r="J334" s="232"/>
      <c r="K334" s="232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CX334" s="233"/>
      <c r="CY334" s="233"/>
    </row>
    <row r="335" spans="3:103" s="230" customFormat="1" ht="15" x14ac:dyDescent="0.2">
      <c r="C335" s="231"/>
      <c r="D335" s="232"/>
      <c r="E335" s="232"/>
      <c r="F335" s="232"/>
      <c r="G335" s="232"/>
      <c r="H335" s="232"/>
      <c r="I335" s="232"/>
      <c r="J335" s="232"/>
      <c r="K335" s="232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CX335" s="233"/>
      <c r="CY335" s="233"/>
    </row>
    <row r="336" spans="3:103" s="230" customFormat="1" ht="15" x14ac:dyDescent="0.2">
      <c r="C336" s="231"/>
      <c r="D336" s="232"/>
      <c r="E336" s="232"/>
      <c r="F336" s="232"/>
      <c r="G336" s="232"/>
      <c r="H336" s="232"/>
      <c r="I336" s="232"/>
      <c r="J336" s="232"/>
      <c r="K336" s="232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CX336" s="233"/>
      <c r="CY336" s="233"/>
    </row>
    <row r="337" spans="3:103" s="230" customFormat="1" ht="15" x14ac:dyDescent="0.2">
      <c r="C337" s="231"/>
      <c r="D337" s="232"/>
      <c r="E337" s="232"/>
      <c r="F337" s="232"/>
      <c r="G337" s="232"/>
      <c r="H337" s="232"/>
      <c r="I337" s="232"/>
      <c r="J337" s="232"/>
      <c r="K337" s="232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CX337" s="233"/>
      <c r="CY337" s="233"/>
    </row>
    <row r="338" spans="3:103" s="230" customFormat="1" ht="15" x14ac:dyDescent="0.2">
      <c r="C338" s="231"/>
      <c r="D338" s="232"/>
      <c r="E338" s="232"/>
      <c r="F338" s="232"/>
      <c r="G338" s="232"/>
      <c r="H338" s="232"/>
      <c r="I338" s="232"/>
      <c r="J338" s="232"/>
      <c r="K338" s="232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CX338" s="233"/>
      <c r="CY338" s="233"/>
    </row>
    <row r="339" spans="3:103" s="230" customFormat="1" ht="15" x14ac:dyDescent="0.2">
      <c r="C339" s="231"/>
      <c r="D339" s="232"/>
      <c r="E339" s="232"/>
      <c r="F339" s="232"/>
      <c r="G339" s="232"/>
      <c r="H339" s="232"/>
      <c r="I339" s="232"/>
      <c r="J339" s="232"/>
      <c r="K339" s="232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CX339" s="233"/>
      <c r="CY339" s="233"/>
    </row>
    <row r="340" spans="3:103" s="230" customFormat="1" ht="15" x14ac:dyDescent="0.2">
      <c r="C340" s="231"/>
      <c r="D340" s="232"/>
      <c r="E340" s="232"/>
      <c r="F340" s="232"/>
      <c r="G340" s="232"/>
      <c r="H340" s="232"/>
      <c r="I340" s="232"/>
      <c r="J340" s="232"/>
      <c r="K340" s="232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CX340" s="233"/>
      <c r="CY340" s="233"/>
    </row>
    <row r="341" spans="3:103" s="230" customFormat="1" ht="15" x14ac:dyDescent="0.2">
      <c r="C341" s="231"/>
      <c r="D341" s="232"/>
      <c r="E341" s="232"/>
      <c r="F341" s="232"/>
      <c r="G341" s="232"/>
      <c r="H341" s="232"/>
      <c r="I341" s="232"/>
      <c r="J341" s="232"/>
      <c r="K341" s="232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CX341" s="233"/>
      <c r="CY341" s="233"/>
    </row>
    <row r="342" spans="3:103" s="230" customFormat="1" ht="15" x14ac:dyDescent="0.2">
      <c r="C342" s="231"/>
      <c r="D342" s="232"/>
      <c r="E342" s="232"/>
      <c r="F342" s="232"/>
      <c r="G342" s="232"/>
      <c r="H342" s="232"/>
      <c r="I342" s="232"/>
      <c r="J342" s="232"/>
      <c r="K342" s="232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CX342" s="233"/>
      <c r="CY342" s="233"/>
    </row>
    <row r="343" spans="3:103" s="230" customFormat="1" ht="15" x14ac:dyDescent="0.2">
      <c r="C343" s="231"/>
      <c r="D343" s="232"/>
      <c r="E343" s="232"/>
      <c r="F343" s="232"/>
      <c r="G343" s="232"/>
      <c r="H343" s="232"/>
      <c r="I343" s="232"/>
      <c r="J343" s="232"/>
      <c r="K343" s="232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CX343" s="233"/>
      <c r="CY343" s="233"/>
    </row>
    <row r="344" spans="3:103" s="230" customFormat="1" ht="15" x14ac:dyDescent="0.2">
      <c r="C344" s="231"/>
      <c r="D344" s="232"/>
      <c r="E344" s="232"/>
      <c r="F344" s="232"/>
      <c r="G344" s="232"/>
      <c r="H344" s="232"/>
      <c r="I344" s="232"/>
      <c r="J344" s="232"/>
      <c r="K344" s="232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CX344" s="233"/>
      <c r="CY344" s="233"/>
    </row>
    <row r="345" spans="3:103" s="230" customFormat="1" ht="15" x14ac:dyDescent="0.2">
      <c r="C345" s="231"/>
      <c r="D345" s="232"/>
      <c r="E345" s="232"/>
      <c r="F345" s="232"/>
      <c r="G345" s="232"/>
      <c r="H345" s="232"/>
      <c r="I345" s="232"/>
      <c r="J345" s="232"/>
      <c r="K345" s="232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CX345" s="233"/>
      <c r="CY345" s="233"/>
    </row>
    <row r="346" spans="3:103" s="230" customFormat="1" ht="15" x14ac:dyDescent="0.2">
      <c r="C346" s="231"/>
      <c r="D346" s="232"/>
      <c r="E346" s="232"/>
      <c r="F346" s="232"/>
      <c r="G346" s="232"/>
      <c r="H346" s="232"/>
      <c r="I346" s="232"/>
      <c r="J346" s="232"/>
      <c r="K346" s="232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37"/>
      <c r="W346" s="237"/>
      <c r="X346" s="237"/>
      <c r="Y346" s="237"/>
      <c r="Z346" s="237"/>
      <c r="AA346" s="237"/>
      <c r="AB346" s="237"/>
      <c r="AC346" s="237"/>
      <c r="AD346" s="237"/>
      <c r="AE346" s="237"/>
      <c r="AF346" s="237"/>
      <c r="AG346" s="237"/>
      <c r="AH346" s="237"/>
      <c r="AI346" s="237"/>
      <c r="AJ346" s="237"/>
      <c r="AK346" s="237"/>
      <c r="CX346" s="233"/>
      <c r="CY346" s="233"/>
    </row>
    <row r="347" spans="3:103" s="230" customFormat="1" ht="15" x14ac:dyDescent="0.2">
      <c r="C347" s="231"/>
      <c r="D347" s="232"/>
      <c r="E347" s="232"/>
      <c r="F347" s="232"/>
      <c r="G347" s="232"/>
      <c r="H347" s="232"/>
      <c r="I347" s="232"/>
      <c r="J347" s="232"/>
      <c r="K347" s="232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CX347" s="233"/>
      <c r="CY347" s="233"/>
    </row>
    <row r="348" spans="3:103" s="230" customFormat="1" ht="15" x14ac:dyDescent="0.2">
      <c r="C348" s="231"/>
      <c r="D348" s="232"/>
      <c r="E348" s="232"/>
      <c r="F348" s="232"/>
      <c r="G348" s="232"/>
      <c r="H348" s="232"/>
      <c r="I348" s="232"/>
      <c r="J348" s="232"/>
      <c r="K348" s="232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CX348" s="233"/>
      <c r="CY348" s="233"/>
    </row>
    <row r="349" spans="3:103" s="230" customFormat="1" ht="15" x14ac:dyDescent="0.2">
      <c r="C349" s="231"/>
      <c r="D349" s="232"/>
      <c r="E349" s="232"/>
      <c r="F349" s="232"/>
      <c r="G349" s="232"/>
      <c r="H349" s="232"/>
      <c r="I349" s="232"/>
      <c r="J349" s="232"/>
      <c r="K349" s="232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CX349" s="233"/>
      <c r="CY349" s="233"/>
    </row>
    <row r="350" spans="3:103" s="230" customFormat="1" ht="15" x14ac:dyDescent="0.2">
      <c r="C350" s="231"/>
      <c r="D350" s="232"/>
      <c r="E350" s="232"/>
      <c r="F350" s="232"/>
      <c r="G350" s="232"/>
      <c r="H350" s="232"/>
      <c r="I350" s="232"/>
      <c r="J350" s="232"/>
      <c r="K350" s="232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CX350" s="233"/>
      <c r="CY350" s="233"/>
    </row>
    <row r="351" spans="3:103" s="230" customFormat="1" ht="15" x14ac:dyDescent="0.2">
      <c r="C351" s="231"/>
      <c r="D351" s="232"/>
      <c r="E351" s="232"/>
      <c r="F351" s="232"/>
      <c r="G351" s="232"/>
      <c r="H351" s="232"/>
      <c r="I351" s="232"/>
      <c r="J351" s="232"/>
      <c r="K351" s="232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37"/>
      <c r="W351" s="237"/>
      <c r="X351" s="237"/>
      <c r="Y351" s="237"/>
      <c r="Z351" s="237"/>
      <c r="AA351" s="237"/>
      <c r="AB351" s="237"/>
      <c r="AC351" s="237"/>
      <c r="AD351" s="237"/>
      <c r="AE351" s="237"/>
      <c r="AF351" s="237"/>
      <c r="AG351" s="237"/>
      <c r="AH351" s="237"/>
      <c r="AI351" s="237"/>
      <c r="AJ351" s="237"/>
      <c r="AK351" s="237"/>
      <c r="CX351" s="233"/>
      <c r="CY351" s="233"/>
    </row>
    <row r="352" spans="3:103" s="230" customFormat="1" ht="15" x14ac:dyDescent="0.2">
      <c r="C352" s="231"/>
      <c r="D352" s="232"/>
      <c r="E352" s="232"/>
      <c r="F352" s="232"/>
      <c r="G352" s="232"/>
      <c r="H352" s="232"/>
      <c r="I352" s="232"/>
      <c r="J352" s="232"/>
      <c r="K352" s="232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CX352" s="233"/>
      <c r="CY352" s="233"/>
    </row>
    <row r="353" spans="3:103" s="230" customFormat="1" ht="15" x14ac:dyDescent="0.2">
      <c r="C353" s="231"/>
      <c r="D353" s="232"/>
      <c r="E353" s="232"/>
      <c r="F353" s="232"/>
      <c r="G353" s="232"/>
      <c r="H353" s="232"/>
      <c r="I353" s="232"/>
      <c r="J353" s="232"/>
      <c r="K353" s="232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CX353" s="233"/>
      <c r="CY353" s="233"/>
    </row>
    <row r="354" spans="3:103" s="230" customFormat="1" ht="15" x14ac:dyDescent="0.2">
      <c r="C354" s="231"/>
      <c r="D354" s="232"/>
      <c r="E354" s="232"/>
      <c r="F354" s="232"/>
      <c r="G354" s="232"/>
      <c r="H354" s="232"/>
      <c r="I354" s="232"/>
      <c r="J354" s="232"/>
      <c r="K354" s="232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CX354" s="233"/>
      <c r="CY354" s="233"/>
    </row>
    <row r="355" spans="3:103" s="230" customFormat="1" ht="15" x14ac:dyDescent="0.2">
      <c r="C355" s="231"/>
      <c r="D355" s="232"/>
      <c r="E355" s="232"/>
      <c r="F355" s="232"/>
      <c r="G355" s="232"/>
      <c r="H355" s="232"/>
      <c r="I355" s="232"/>
      <c r="J355" s="232"/>
      <c r="K355" s="232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CX355" s="233"/>
      <c r="CY355" s="233"/>
    </row>
    <row r="356" spans="3:103" s="230" customFormat="1" ht="15" x14ac:dyDescent="0.2">
      <c r="C356" s="231"/>
      <c r="D356" s="232"/>
      <c r="E356" s="232"/>
      <c r="F356" s="232"/>
      <c r="G356" s="232"/>
      <c r="H356" s="232"/>
      <c r="I356" s="232"/>
      <c r="J356" s="232"/>
      <c r="K356" s="232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CX356" s="233"/>
      <c r="CY356" s="233"/>
    </row>
    <row r="357" spans="3:103" s="230" customFormat="1" ht="15" x14ac:dyDescent="0.2">
      <c r="C357" s="231"/>
      <c r="D357" s="232"/>
      <c r="E357" s="232"/>
      <c r="F357" s="232"/>
      <c r="G357" s="232"/>
      <c r="H357" s="232"/>
      <c r="I357" s="232"/>
      <c r="J357" s="232"/>
      <c r="K357" s="232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CX357" s="233"/>
      <c r="CY357" s="233"/>
    </row>
    <row r="358" spans="3:103" s="230" customFormat="1" ht="15" x14ac:dyDescent="0.2">
      <c r="C358" s="231"/>
      <c r="D358" s="232"/>
      <c r="E358" s="232"/>
      <c r="F358" s="232"/>
      <c r="G358" s="232"/>
      <c r="H358" s="232"/>
      <c r="I358" s="232"/>
      <c r="J358" s="232"/>
      <c r="K358" s="232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CX358" s="233"/>
      <c r="CY358" s="233"/>
    </row>
    <row r="359" spans="3:103" s="230" customFormat="1" ht="15" x14ac:dyDescent="0.2">
      <c r="C359" s="231"/>
      <c r="D359" s="232"/>
      <c r="E359" s="232"/>
      <c r="F359" s="232"/>
      <c r="G359" s="232"/>
      <c r="H359" s="232"/>
      <c r="I359" s="232"/>
      <c r="J359" s="232"/>
      <c r="K359" s="232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37"/>
      <c r="W359" s="237"/>
      <c r="X359" s="237"/>
      <c r="Y359" s="237"/>
      <c r="Z359" s="237"/>
      <c r="AA359" s="237"/>
      <c r="AB359" s="237"/>
      <c r="AC359" s="237"/>
      <c r="AD359" s="237"/>
      <c r="AE359" s="237"/>
      <c r="AF359" s="237"/>
      <c r="AG359" s="237"/>
      <c r="AH359" s="237"/>
      <c r="AI359" s="237"/>
      <c r="AJ359" s="237"/>
      <c r="AK359" s="237"/>
      <c r="CX359" s="233"/>
      <c r="CY359" s="233"/>
    </row>
    <row r="360" spans="3:103" s="230" customFormat="1" ht="15" x14ac:dyDescent="0.2">
      <c r="C360" s="231"/>
      <c r="D360" s="232"/>
      <c r="E360" s="232"/>
      <c r="F360" s="232"/>
      <c r="G360" s="232"/>
      <c r="H360" s="232"/>
      <c r="I360" s="232"/>
      <c r="J360" s="232"/>
      <c r="K360" s="232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CX360" s="233"/>
      <c r="CY360" s="233"/>
    </row>
    <row r="361" spans="3:103" s="230" customFormat="1" ht="15" x14ac:dyDescent="0.2">
      <c r="C361" s="231"/>
      <c r="D361" s="232"/>
      <c r="E361" s="232"/>
      <c r="F361" s="232"/>
      <c r="G361" s="232"/>
      <c r="H361" s="232"/>
      <c r="I361" s="232"/>
      <c r="J361" s="232"/>
      <c r="K361" s="232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CX361" s="233"/>
      <c r="CY361" s="233"/>
    </row>
    <row r="362" spans="3:103" s="230" customFormat="1" ht="15" x14ac:dyDescent="0.2">
      <c r="C362" s="231"/>
      <c r="D362" s="232"/>
      <c r="E362" s="232"/>
      <c r="F362" s="232"/>
      <c r="G362" s="232"/>
      <c r="H362" s="232"/>
      <c r="I362" s="232"/>
      <c r="J362" s="232"/>
      <c r="K362" s="232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CX362" s="233"/>
      <c r="CY362" s="233"/>
    </row>
    <row r="363" spans="3:103" s="230" customFormat="1" ht="15" x14ac:dyDescent="0.2">
      <c r="C363" s="231"/>
      <c r="D363" s="232"/>
      <c r="E363" s="232"/>
      <c r="F363" s="232"/>
      <c r="G363" s="232"/>
      <c r="H363" s="232"/>
      <c r="I363" s="232"/>
      <c r="J363" s="232"/>
      <c r="K363" s="232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CX363" s="233"/>
      <c r="CY363" s="233"/>
    </row>
    <row r="364" spans="3:103" s="230" customFormat="1" ht="15" x14ac:dyDescent="0.2">
      <c r="C364" s="231"/>
      <c r="D364" s="232"/>
      <c r="E364" s="232"/>
      <c r="F364" s="232"/>
      <c r="G364" s="232"/>
      <c r="H364" s="232"/>
      <c r="I364" s="232"/>
      <c r="J364" s="232"/>
      <c r="K364" s="232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CX364" s="233"/>
      <c r="CY364" s="233"/>
    </row>
    <row r="365" spans="3:103" s="230" customFormat="1" ht="15" x14ac:dyDescent="0.2">
      <c r="C365" s="231"/>
      <c r="D365" s="232"/>
      <c r="E365" s="232"/>
      <c r="F365" s="232"/>
      <c r="G365" s="232"/>
      <c r="H365" s="232"/>
      <c r="I365" s="232"/>
      <c r="J365" s="232"/>
      <c r="K365" s="232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37"/>
      <c r="W365" s="237"/>
      <c r="X365" s="237"/>
      <c r="Y365" s="237"/>
      <c r="Z365" s="237"/>
      <c r="AA365" s="237"/>
      <c r="AB365" s="237"/>
      <c r="AC365" s="237"/>
      <c r="AD365" s="237"/>
      <c r="AE365" s="237"/>
      <c r="AF365" s="237"/>
      <c r="AG365" s="237"/>
      <c r="AH365" s="237"/>
      <c r="AI365" s="237"/>
      <c r="AJ365" s="237"/>
      <c r="AK365" s="237"/>
      <c r="CX365" s="233"/>
      <c r="CY365" s="233"/>
    </row>
    <row r="366" spans="3:103" s="230" customFormat="1" ht="15" x14ac:dyDescent="0.2">
      <c r="C366" s="231"/>
      <c r="D366" s="232"/>
      <c r="E366" s="232"/>
      <c r="F366" s="232"/>
      <c r="G366" s="232"/>
      <c r="H366" s="232"/>
      <c r="I366" s="232"/>
      <c r="J366" s="232"/>
      <c r="K366" s="232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CX366" s="233"/>
      <c r="CY366" s="233"/>
    </row>
    <row r="367" spans="3:103" s="230" customFormat="1" ht="15" x14ac:dyDescent="0.2">
      <c r="C367" s="231"/>
      <c r="D367" s="232"/>
      <c r="E367" s="232"/>
      <c r="F367" s="232"/>
      <c r="G367" s="232"/>
      <c r="H367" s="232"/>
      <c r="I367" s="232"/>
      <c r="J367" s="232"/>
      <c r="K367" s="232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CX367" s="233"/>
      <c r="CY367" s="233"/>
    </row>
    <row r="368" spans="3:103" s="230" customFormat="1" ht="15" x14ac:dyDescent="0.2">
      <c r="C368" s="231"/>
      <c r="D368" s="232"/>
      <c r="E368" s="232"/>
      <c r="F368" s="232"/>
      <c r="G368" s="232"/>
      <c r="H368" s="232"/>
      <c r="I368" s="232"/>
      <c r="J368" s="232"/>
      <c r="K368" s="232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CX368" s="233"/>
      <c r="CY368" s="233"/>
    </row>
    <row r="369" spans="3:103" s="230" customFormat="1" ht="15" x14ac:dyDescent="0.2">
      <c r="C369" s="231"/>
      <c r="D369" s="232"/>
      <c r="E369" s="232"/>
      <c r="F369" s="232"/>
      <c r="G369" s="232"/>
      <c r="H369" s="232"/>
      <c r="I369" s="232"/>
      <c r="J369" s="232"/>
      <c r="K369" s="232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CX369" s="233"/>
      <c r="CY369" s="233"/>
    </row>
    <row r="370" spans="3:103" s="230" customFormat="1" ht="15" x14ac:dyDescent="0.2">
      <c r="C370" s="231"/>
      <c r="D370" s="232"/>
      <c r="E370" s="232"/>
      <c r="F370" s="232"/>
      <c r="G370" s="232"/>
      <c r="H370" s="232"/>
      <c r="I370" s="232"/>
      <c r="J370" s="232"/>
      <c r="K370" s="232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CX370" s="233"/>
      <c r="CY370" s="233"/>
    </row>
    <row r="371" spans="3:103" s="230" customFormat="1" ht="15" x14ac:dyDescent="0.2">
      <c r="C371" s="231"/>
      <c r="D371" s="232"/>
      <c r="E371" s="232"/>
      <c r="F371" s="232"/>
      <c r="G371" s="232"/>
      <c r="H371" s="232"/>
      <c r="I371" s="232"/>
      <c r="J371" s="232"/>
      <c r="K371" s="232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CX371" s="233"/>
      <c r="CY371" s="233"/>
    </row>
    <row r="372" spans="3:103" s="230" customFormat="1" ht="15" x14ac:dyDescent="0.2">
      <c r="C372" s="231"/>
      <c r="D372" s="232"/>
      <c r="E372" s="232"/>
      <c r="F372" s="232"/>
      <c r="G372" s="232"/>
      <c r="H372" s="232"/>
      <c r="I372" s="232"/>
      <c r="J372" s="232"/>
      <c r="K372" s="232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CX372" s="233"/>
      <c r="CY372" s="233"/>
    </row>
    <row r="373" spans="3:103" s="230" customFormat="1" ht="15" x14ac:dyDescent="0.2">
      <c r="C373" s="231"/>
      <c r="D373" s="232"/>
      <c r="E373" s="232"/>
      <c r="F373" s="232"/>
      <c r="G373" s="232"/>
      <c r="H373" s="232"/>
      <c r="I373" s="232"/>
      <c r="J373" s="232"/>
      <c r="K373" s="232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CX373" s="233"/>
      <c r="CY373" s="233"/>
    </row>
    <row r="374" spans="3:103" s="230" customFormat="1" ht="15" x14ac:dyDescent="0.2">
      <c r="C374" s="231"/>
      <c r="D374" s="232"/>
      <c r="E374" s="232"/>
      <c r="F374" s="232"/>
      <c r="G374" s="232"/>
      <c r="H374" s="232"/>
      <c r="I374" s="232"/>
      <c r="J374" s="232"/>
      <c r="K374" s="232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CX374" s="233"/>
      <c r="CY374" s="233"/>
    </row>
    <row r="375" spans="3:103" s="230" customFormat="1" ht="15" x14ac:dyDescent="0.2">
      <c r="C375" s="231"/>
      <c r="D375" s="232"/>
      <c r="E375" s="232"/>
      <c r="F375" s="232"/>
      <c r="G375" s="232"/>
      <c r="H375" s="232"/>
      <c r="I375" s="232"/>
      <c r="J375" s="232"/>
      <c r="K375" s="232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CX375" s="233"/>
      <c r="CY375" s="233"/>
    </row>
    <row r="376" spans="3:103" s="230" customFormat="1" ht="15" x14ac:dyDescent="0.2">
      <c r="C376" s="231"/>
      <c r="D376" s="232"/>
      <c r="E376" s="232"/>
      <c r="F376" s="232"/>
      <c r="G376" s="232"/>
      <c r="H376" s="232"/>
      <c r="I376" s="232"/>
      <c r="J376" s="232"/>
      <c r="K376" s="232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CX376" s="233"/>
      <c r="CY376" s="233"/>
    </row>
    <row r="377" spans="3:103" s="230" customFormat="1" ht="15" x14ac:dyDescent="0.2">
      <c r="C377" s="231"/>
      <c r="D377" s="232"/>
      <c r="E377" s="232"/>
      <c r="F377" s="232"/>
      <c r="G377" s="232"/>
      <c r="H377" s="232"/>
      <c r="I377" s="232"/>
      <c r="J377" s="232"/>
      <c r="K377" s="232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CX377" s="233"/>
      <c r="CY377" s="233"/>
    </row>
    <row r="378" spans="3:103" s="230" customFormat="1" ht="15" x14ac:dyDescent="0.2">
      <c r="C378" s="231"/>
      <c r="D378" s="232"/>
      <c r="E378" s="232"/>
      <c r="F378" s="232"/>
      <c r="G378" s="232"/>
      <c r="H378" s="232"/>
      <c r="I378" s="232"/>
      <c r="J378" s="232"/>
      <c r="K378" s="232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CX378" s="233"/>
      <c r="CY378" s="233"/>
    </row>
    <row r="379" spans="3:103" s="230" customFormat="1" ht="15" x14ac:dyDescent="0.2">
      <c r="C379" s="231"/>
      <c r="D379" s="232"/>
      <c r="E379" s="232"/>
      <c r="F379" s="232"/>
      <c r="G379" s="232"/>
      <c r="H379" s="232"/>
      <c r="I379" s="232"/>
      <c r="J379" s="232"/>
      <c r="K379" s="232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CX379" s="233"/>
      <c r="CY379" s="233"/>
    </row>
    <row r="380" spans="3:103" s="230" customFormat="1" ht="15" x14ac:dyDescent="0.2">
      <c r="C380" s="231"/>
      <c r="D380" s="232"/>
      <c r="E380" s="232"/>
      <c r="F380" s="232"/>
      <c r="G380" s="232"/>
      <c r="H380" s="232"/>
      <c r="I380" s="232"/>
      <c r="J380" s="232"/>
      <c r="K380" s="232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CX380" s="233"/>
      <c r="CY380" s="233"/>
    </row>
    <row r="381" spans="3:103" s="230" customFormat="1" ht="15" x14ac:dyDescent="0.2">
      <c r="C381" s="231"/>
      <c r="D381" s="232"/>
      <c r="E381" s="232"/>
      <c r="F381" s="232"/>
      <c r="G381" s="232"/>
      <c r="H381" s="232"/>
      <c r="I381" s="232"/>
      <c r="J381" s="232"/>
      <c r="K381" s="232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CX381" s="233"/>
      <c r="CY381" s="233"/>
    </row>
    <row r="382" spans="3:103" s="230" customFormat="1" ht="15" x14ac:dyDescent="0.2">
      <c r="C382" s="231"/>
      <c r="D382" s="232"/>
      <c r="E382" s="232"/>
      <c r="F382" s="232"/>
      <c r="G382" s="232"/>
      <c r="H382" s="232"/>
      <c r="I382" s="232"/>
      <c r="J382" s="232"/>
      <c r="K382" s="232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CX382" s="233"/>
      <c r="CY382" s="233"/>
    </row>
    <row r="383" spans="3:103" s="230" customFormat="1" ht="15" x14ac:dyDescent="0.2">
      <c r="C383" s="231"/>
      <c r="D383" s="232"/>
      <c r="E383" s="232"/>
      <c r="F383" s="232"/>
      <c r="G383" s="232"/>
      <c r="H383" s="232"/>
      <c r="I383" s="232"/>
      <c r="J383" s="232"/>
      <c r="K383" s="232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CX383" s="233"/>
      <c r="CY383" s="233"/>
    </row>
    <row r="384" spans="3:103" s="230" customFormat="1" ht="15" x14ac:dyDescent="0.2">
      <c r="C384" s="231"/>
      <c r="D384" s="232"/>
      <c r="E384" s="232"/>
      <c r="F384" s="232"/>
      <c r="G384" s="232"/>
      <c r="H384" s="232"/>
      <c r="I384" s="232"/>
      <c r="J384" s="232"/>
      <c r="K384" s="232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CX384" s="233"/>
      <c r="CY384" s="233"/>
    </row>
    <row r="385" spans="3:103" s="230" customFormat="1" ht="15" x14ac:dyDescent="0.2">
      <c r="C385" s="231"/>
      <c r="D385" s="232"/>
      <c r="E385" s="232"/>
      <c r="F385" s="232"/>
      <c r="G385" s="232"/>
      <c r="H385" s="232"/>
      <c r="I385" s="232"/>
      <c r="J385" s="232"/>
      <c r="K385" s="232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CX385" s="233"/>
      <c r="CY385" s="233"/>
    </row>
    <row r="386" spans="3:103" s="230" customFormat="1" ht="15" x14ac:dyDescent="0.2">
      <c r="C386" s="231"/>
      <c r="D386" s="232"/>
      <c r="E386" s="232"/>
      <c r="F386" s="232"/>
      <c r="G386" s="232"/>
      <c r="H386" s="232"/>
      <c r="I386" s="232"/>
      <c r="J386" s="232"/>
      <c r="K386" s="232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CX386" s="233"/>
      <c r="CY386" s="233"/>
    </row>
    <row r="387" spans="3:103" s="230" customFormat="1" ht="15" x14ac:dyDescent="0.2">
      <c r="C387" s="231"/>
      <c r="D387" s="232"/>
      <c r="E387" s="232"/>
      <c r="F387" s="232"/>
      <c r="G387" s="232"/>
      <c r="H387" s="232"/>
      <c r="I387" s="232"/>
      <c r="J387" s="232"/>
      <c r="K387" s="232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CX387" s="233"/>
      <c r="CY387" s="233"/>
    </row>
    <row r="388" spans="3:103" s="230" customFormat="1" ht="15" x14ac:dyDescent="0.2">
      <c r="C388" s="231"/>
      <c r="D388" s="232"/>
      <c r="E388" s="232"/>
      <c r="F388" s="232"/>
      <c r="G388" s="232"/>
      <c r="H388" s="232"/>
      <c r="I388" s="232"/>
      <c r="J388" s="232"/>
      <c r="K388" s="232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37"/>
      <c r="W388" s="237"/>
      <c r="X388" s="237"/>
      <c r="Y388" s="237"/>
      <c r="Z388" s="237"/>
      <c r="AA388" s="237"/>
      <c r="AB388" s="237"/>
      <c r="AC388" s="237"/>
      <c r="AD388" s="237"/>
      <c r="AE388" s="237"/>
      <c r="AF388" s="237"/>
      <c r="AG388" s="237"/>
      <c r="AH388" s="237"/>
      <c r="AI388" s="237"/>
      <c r="AJ388" s="237"/>
      <c r="AK388" s="237"/>
      <c r="CX388" s="233"/>
      <c r="CY388" s="233"/>
    </row>
    <row r="389" spans="3:103" s="230" customFormat="1" ht="15" x14ac:dyDescent="0.2">
      <c r="C389" s="231"/>
      <c r="D389" s="232"/>
      <c r="E389" s="232"/>
      <c r="F389" s="232"/>
      <c r="G389" s="232"/>
      <c r="H389" s="232"/>
      <c r="I389" s="232"/>
      <c r="J389" s="232"/>
      <c r="K389" s="232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CX389" s="233"/>
      <c r="CY389" s="233"/>
    </row>
    <row r="390" spans="3:103" s="230" customFormat="1" ht="15" x14ac:dyDescent="0.2">
      <c r="C390" s="231"/>
      <c r="D390" s="232"/>
      <c r="E390" s="232"/>
      <c r="F390" s="232"/>
      <c r="G390" s="232"/>
      <c r="H390" s="232"/>
      <c r="I390" s="232"/>
      <c r="J390" s="232"/>
      <c r="K390" s="232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CX390" s="233"/>
      <c r="CY390" s="233"/>
    </row>
    <row r="391" spans="3:103" s="230" customFormat="1" ht="15" x14ac:dyDescent="0.2">
      <c r="C391" s="231"/>
      <c r="D391" s="232"/>
      <c r="E391" s="232"/>
      <c r="F391" s="232"/>
      <c r="G391" s="232"/>
      <c r="H391" s="232"/>
      <c r="I391" s="232"/>
      <c r="J391" s="232"/>
      <c r="K391" s="232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CX391" s="233"/>
      <c r="CY391" s="233"/>
    </row>
    <row r="392" spans="3:103" s="230" customFormat="1" ht="15" x14ac:dyDescent="0.2">
      <c r="C392" s="231"/>
      <c r="D392" s="232"/>
      <c r="E392" s="232"/>
      <c r="F392" s="232"/>
      <c r="G392" s="232"/>
      <c r="H392" s="232"/>
      <c r="I392" s="232"/>
      <c r="J392" s="232"/>
      <c r="K392" s="232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CX392" s="233"/>
      <c r="CY392" s="233"/>
    </row>
    <row r="393" spans="3:103" s="230" customFormat="1" ht="15" x14ac:dyDescent="0.2">
      <c r="C393" s="231"/>
      <c r="D393" s="232"/>
      <c r="E393" s="232"/>
      <c r="F393" s="232"/>
      <c r="G393" s="232"/>
      <c r="H393" s="232"/>
      <c r="I393" s="232"/>
      <c r="J393" s="232"/>
      <c r="K393" s="232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37"/>
      <c r="W393" s="237"/>
      <c r="X393" s="237"/>
      <c r="Y393" s="237"/>
      <c r="Z393" s="237"/>
      <c r="AA393" s="237"/>
      <c r="AB393" s="237"/>
      <c r="AC393" s="237"/>
      <c r="AD393" s="237"/>
      <c r="AE393" s="237"/>
      <c r="AF393" s="237"/>
      <c r="AG393" s="237"/>
      <c r="AH393" s="237"/>
      <c r="AI393" s="237"/>
      <c r="AJ393" s="237"/>
      <c r="AK393" s="237"/>
      <c r="CX393" s="233"/>
      <c r="CY393" s="233"/>
    </row>
    <row r="394" spans="3:103" s="230" customFormat="1" ht="15" x14ac:dyDescent="0.2">
      <c r="C394" s="231"/>
      <c r="D394" s="232"/>
      <c r="E394" s="232"/>
      <c r="F394" s="232"/>
      <c r="G394" s="232"/>
      <c r="H394" s="232"/>
      <c r="I394" s="232"/>
      <c r="J394" s="232"/>
      <c r="K394" s="232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CX394" s="233"/>
      <c r="CY394" s="233"/>
    </row>
    <row r="395" spans="3:103" s="230" customFormat="1" ht="15" x14ac:dyDescent="0.2">
      <c r="C395" s="231"/>
      <c r="D395" s="232"/>
      <c r="E395" s="232"/>
      <c r="F395" s="232"/>
      <c r="G395" s="232"/>
      <c r="H395" s="232"/>
      <c r="I395" s="232"/>
      <c r="J395" s="232"/>
      <c r="K395" s="232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CX395" s="233"/>
      <c r="CY395" s="233"/>
    </row>
    <row r="396" spans="3:103" s="230" customFormat="1" ht="15" x14ac:dyDescent="0.2">
      <c r="C396" s="231"/>
      <c r="D396" s="232"/>
      <c r="E396" s="232"/>
      <c r="F396" s="232"/>
      <c r="G396" s="232"/>
      <c r="H396" s="232"/>
      <c r="I396" s="232"/>
      <c r="J396" s="232"/>
      <c r="K396" s="232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CX396" s="233"/>
      <c r="CY396" s="233"/>
    </row>
    <row r="397" spans="3:103" s="230" customFormat="1" ht="15" x14ac:dyDescent="0.2">
      <c r="C397" s="231"/>
      <c r="D397" s="232"/>
      <c r="E397" s="232"/>
      <c r="F397" s="232"/>
      <c r="G397" s="232"/>
      <c r="H397" s="232"/>
      <c r="I397" s="232"/>
      <c r="J397" s="232"/>
      <c r="K397" s="232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CX397" s="233"/>
      <c r="CY397" s="233"/>
    </row>
    <row r="398" spans="3:103" s="230" customFormat="1" ht="15" x14ac:dyDescent="0.2">
      <c r="C398" s="231"/>
      <c r="D398" s="232"/>
      <c r="E398" s="232"/>
      <c r="F398" s="232"/>
      <c r="G398" s="232"/>
      <c r="H398" s="232"/>
      <c r="I398" s="232"/>
      <c r="J398" s="232"/>
      <c r="K398" s="232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CX398" s="233"/>
      <c r="CY398" s="233"/>
    </row>
    <row r="399" spans="3:103" s="230" customFormat="1" ht="15" x14ac:dyDescent="0.2">
      <c r="C399" s="231"/>
      <c r="D399" s="232"/>
      <c r="E399" s="232"/>
      <c r="F399" s="232"/>
      <c r="G399" s="232"/>
      <c r="H399" s="232"/>
      <c r="I399" s="232"/>
      <c r="J399" s="232"/>
      <c r="K399" s="232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CX399" s="233"/>
      <c r="CY399" s="233"/>
    </row>
    <row r="400" spans="3:103" s="230" customFormat="1" ht="15" x14ac:dyDescent="0.2">
      <c r="C400" s="231"/>
      <c r="D400" s="232"/>
      <c r="E400" s="232"/>
      <c r="F400" s="232"/>
      <c r="G400" s="232"/>
      <c r="H400" s="232"/>
      <c r="I400" s="232"/>
      <c r="J400" s="232"/>
      <c r="K400" s="232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CX400" s="233"/>
      <c r="CY400" s="233"/>
    </row>
    <row r="401" spans="3:103" s="230" customFormat="1" ht="15" x14ac:dyDescent="0.2">
      <c r="C401" s="231"/>
      <c r="D401" s="232"/>
      <c r="E401" s="232"/>
      <c r="F401" s="232"/>
      <c r="G401" s="232"/>
      <c r="H401" s="232"/>
      <c r="I401" s="232"/>
      <c r="J401" s="232"/>
      <c r="K401" s="232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37"/>
      <c r="W401" s="237"/>
      <c r="X401" s="237"/>
      <c r="Y401" s="237"/>
      <c r="Z401" s="237"/>
      <c r="AA401" s="237"/>
      <c r="AB401" s="237"/>
      <c r="AC401" s="237"/>
      <c r="AD401" s="237"/>
      <c r="AE401" s="237"/>
      <c r="AF401" s="237"/>
      <c r="AG401" s="237"/>
      <c r="AH401" s="237"/>
      <c r="AI401" s="237"/>
      <c r="AJ401" s="237"/>
      <c r="AK401" s="237"/>
      <c r="CX401" s="233"/>
      <c r="CY401" s="233"/>
    </row>
    <row r="402" spans="3:103" s="230" customFormat="1" ht="15" x14ac:dyDescent="0.2">
      <c r="C402" s="231"/>
      <c r="D402" s="232"/>
      <c r="E402" s="232"/>
      <c r="F402" s="232"/>
      <c r="G402" s="232"/>
      <c r="H402" s="232"/>
      <c r="I402" s="232"/>
      <c r="J402" s="232"/>
      <c r="K402" s="232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CX402" s="233"/>
      <c r="CY402" s="233"/>
    </row>
    <row r="403" spans="3:103" s="230" customFormat="1" ht="15" x14ac:dyDescent="0.2">
      <c r="C403" s="231"/>
      <c r="D403" s="232"/>
      <c r="E403" s="232"/>
      <c r="F403" s="232"/>
      <c r="G403" s="232"/>
      <c r="H403" s="232"/>
      <c r="I403" s="232"/>
      <c r="J403" s="232"/>
      <c r="K403" s="232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CX403" s="233"/>
      <c r="CY403" s="233"/>
    </row>
    <row r="404" spans="3:103" s="230" customFormat="1" ht="15" x14ac:dyDescent="0.2">
      <c r="C404" s="231"/>
      <c r="D404" s="232"/>
      <c r="E404" s="232"/>
      <c r="F404" s="232"/>
      <c r="G404" s="232"/>
      <c r="H404" s="232"/>
      <c r="I404" s="232"/>
      <c r="J404" s="232"/>
      <c r="K404" s="232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CX404" s="233"/>
      <c r="CY404" s="233"/>
    </row>
    <row r="405" spans="3:103" s="230" customFormat="1" ht="15" x14ac:dyDescent="0.2">
      <c r="C405" s="231"/>
      <c r="D405" s="232"/>
      <c r="E405" s="232"/>
      <c r="F405" s="232"/>
      <c r="G405" s="232"/>
      <c r="H405" s="232"/>
      <c r="I405" s="232"/>
      <c r="J405" s="232"/>
      <c r="K405" s="232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CX405" s="233"/>
      <c r="CY405" s="233"/>
    </row>
    <row r="406" spans="3:103" s="230" customFormat="1" ht="15" x14ac:dyDescent="0.2">
      <c r="C406" s="231"/>
      <c r="D406" s="232"/>
      <c r="E406" s="232"/>
      <c r="F406" s="232"/>
      <c r="G406" s="232"/>
      <c r="H406" s="232"/>
      <c r="I406" s="232"/>
      <c r="J406" s="232"/>
      <c r="K406" s="232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CX406" s="233"/>
      <c r="CY406" s="233"/>
    </row>
    <row r="407" spans="3:103" s="230" customFormat="1" ht="15" x14ac:dyDescent="0.2">
      <c r="C407" s="231"/>
      <c r="D407" s="232"/>
      <c r="E407" s="232"/>
      <c r="F407" s="232"/>
      <c r="G407" s="232"/>
      <c r="H407" s="232"/>
      <c r="I407" s="232"/>
      <c r="J407" s="232"/>
      <c r="K407" s="232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37"/>
      <c r="W407" s="237"/>
      <c r="X407" s="237"/>
      <c r="Y407" s="237"/>
      <c r="Z407" s="237"/>
      <c r="AA407" s="237"/>
      <c r="AB407" s="237"/>
      <c r="AC407" s="237"/>
      <c r="AD407" s="237"/>
      <c r="AE407" s="237"/>
      <c r="AF407" s="237"/>
      <c r="AG407" s="237"/>
      <c r="AH407" s="237"/>
      <c r="AI407" s="237"/>
      <c r="AJ407" s="237"/>
      <c r="AK407" s="237"/>
      <c r="CX407" s="233"/>
      <c r="CY407" s="233"/>
    </row>
    <row r="408" spans="3:103" s="230" customFormat="1" ht="15" x14ac:dyDescent="0.2">
      <c r="C408" s="231"/>
      <c r="D408" s="232"/>
      <c r="E408" s="232"/>
      <c r="F408" s="232"/>
      <c r="G408" s="232"/>
      <c r="H408" s="232"/>
      <c r="I408" s="232"/>
      <c r="J408" s="232"/>
      <c r="K408" s="232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CX408" s="233"/>
      <c r="CY408" s="233"/>
    </row>
    <row r="409" spans="3:103" s="230" customFormat="1" ht="15" x14ac:dyDescent="0.2">
      <c r="C409" s="231"/>
      <c r="D409" s="232"/>
      <c r="E409" s="232"/>
      <c r="F409" s="232"/>
      <c r="G409" s="232"/>
      <c r="H409" s="232"/>
      <c r="I409" s="232"/>
      <c r="J409" s="232"/>
      <c r="K409" s="232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CX409" s="233"/>
      <c r="CY409" s="233"/>
    </row>
    <row r="410" spans="3:103" s="230" customFormat="1" ht="15" x14ac:dyDescent="0.2">
      <c r="C410" s="231"/>
      <c r="D410" s="232"/>
      <c r="E410" s="232"/>
      <c r="F410" s="232"/>
      <c r="G410" s="232"/>
      <c r="H410" s="232"/>
      <c r="I410" s="232"/>
      <c r="J410" s="232"/>
      <c r="K410" s="232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CX410" s="233"/>
      <c r="CY410" s="233"/>
    </row>
    <row r="411" spans="3:103" s="230" customFormat="1" ht="15" x14ac:dyDescent="0.2">
      <c r="C411" s="231"/>
      <c r="D411" s="232"/>
      <c r="E411" s="232"/>
      <c r="F411" s="232"/>
      <c r="G411" s="232"/>
      <c r="H411" s="232"/>
      <c r="I411" s="232"/>
      <c r="J411" s="232"/>
      <c r="K411" s="232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CX411" s="233"/>
      <c r="CY411" s="233"/>
    </row>
    <row r="412" spans="3:103" s="230" customFormat="1" ht="15" x14ac:dyDescent="0.2">
      <c r="C412" s="231"/>
      <c r="D412" s="232"/>
      <c r="E412" s="232"/>
      <c r="F412" s="232"/>
      <c r="G412" s="232"/>
      <c r="H412" s="232"/>
      <c r="I412" s="232"/>
      <c r="J412" s="232"/>
      <c r="K412" s="232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CX412" s="233"/>
      <c r="CY412" s="233"/>
    </row>
    <row r="413" spans="3:103" s="230" customFormat="1" ht="15" x14ac:dyDescent="0.2">
      <c r="C413" s="231"/>
      <c r="D413" s="232"/>
      <c r="E413" s="232"/>
      <c r="F413" s="232"/>
      <c r="G413" s="232"/>
      <c r="H413" s="232"/>
      <c r="I413" s="232"/>
      <c r="J413" s="232"/>
      <c r="K413" s="232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CX413" s="233"/>
      <c r="CY413" s="233"/>
    </row>
    <row r="414" spans="3:103" s="230" customFormat="1" ht="15" x14ac:dyDescent="0.2">
      <c r="C414" s="231"/>
      <c r="D414" s="232"/>
      <c r="E414" s="232"/>
      <c r="F414" s="232"/>
      <c r="G414" s="232"/>
      <c r="H414" s="232"/>
      <c r="I414" s="232"/>
      <c r="J414" s="232"/>
      <c r="K414" s="232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CX414" s="233"/>
      <c r="CY414" s="233"/>
    </row>
    <row r="415" spans="3:103" s="230" customFormat="1" ht="15" x14ac:dyDescent="0.2">
      <c r="C415" s="231"/>
      <c r="D415" s="232"/>
      <c r="E415" s="232"/>
      <c r="F415" s="232"/>
      <c r="G415" s="232"/>
      <c r="H415" s="232"/>
      <c r="I415" s="232"/>
      <c r="J415" s="232"/>
      <c r="K415" s="232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CX415" s="233"/>
      <c r="CY415" s="233"/>
    </row>
    <row r="416" spans="3:103" s="230" customFormat="1" ht="15" x14ac:dyDescent="0.2">
      <c r="C416" s="231"/>
      <c r="D416" s="232"/>
      <c r="E416" s="232"/>
      <c r="F416" s="232"/>
      <c r="G416" s="232"/>
      <c r="H416" s="232"/>
      <c r="I416" s="232"/>
      <c r="J416" s="232"/>
      <c r="K416" s="232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CX416" s="233"/>
      <c r="CY416" s="233"/>
    </row>
    <row r="417" spans="3:103" s="230" customFormat="1" ht="15" x14ac:dyDescent="0.2">
      <c r="C417" s="231"/>
      <c r="D417" s="232"/>
      <c r="E417" s="232"/>
      <c r="F417" s="232"/>
      <c r="G417" s="232"/>
      <c r="H417" s="232"/>
      <c r="I417" s="232"/>
      <c r="J417" s="232"/>
      <c r="K417" s="232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CX417" s="233"/>
      <c r="CY417" s="233"/>
    </row>
    <row r="418" spans="3:103" s="230" customFormat="1" ht="15" x14ac:dyDescent="0.2">
      <c r="C418" s="231"/>
      <c r="D418" s="232"/>
      <c r="E418" s="232"/>
      <c r="F418" s="232"/>
      <c r="G418" s="232"/>
      <c r="H418" s="232"/>
      <c r="I418" s="232"/>
      <c r="J418" s="232"/>
      <c r="K418" s="232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CX418" s="233"/>
      <c r="CY418" s="233"/>
    </row>
    <row r="419" spans="3:103" s="230" customFormat="1" ht="15" x14ac:dyDescent="0.2">
      <c r="C419" s="231"/>
      <c r="D419" s="232"/>
      <c r="E419" s="232"/>
      <c r="F419" s="232"/>
      <c r="G419" s="232"/>
      <c r="H419" s="232"/>
      <c r="I419" s="232"/>
      <c r="J419" s="232"/>
      <c r="K419" s="232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CX419" s="233"/>
      <c r="CY419" s="233"/>
    </row>
    <row r="420" spans="3:103" s="230" customFormat="1" ht="15" x14ac:dyDescent="0.2">
      <c r="C420" s="231"/>
      <c r="D420" s="232"/>
      <c r="E420" s="232"/>
      <c r="F420" s="232"/>
      <c r="G420" s="232"/>
      <c r="H420" s="232"/>
      <c r="I420" s="232"/>
      <c r="J420" s="232"/>
      <c r="K420" s="232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CX420" s="233"/>
      <c r="CY420" s="233"/>
    </row>
    <row r="421" spans="3:103" s="230" customFormat="1" ht="15" x14ac:dyDescent="0.2">
      <c r="C421" s="231"/>
      <c r="D421" s="232"/>
      <c r="E421" s="232"/>
      <c r="F421" s="232"/>
      <c r="G421" s="232"/>
      <c r="H421" s="232"/>
      <c r="I421" s="232"/>
      <c r="J421" s="232"/>
      <c r="K421" s="232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CX421" s="233"/>
      <c r="CY421" s="233"/>
    </row>
    <row r="422" spans="3:103" s="230" customFormat="1" ht="15" x14ac:dyDescent="0.2">
      <c r="C422" s="231"/>
      <c r="D422" s="232"/>
      <c r="E422" s="232"/>
      <c r="F422" s="232"/>
      <c r="G422" s="232"/>
      <c r="H422" s="232"/>
      <c r="I422" s="232"/>
      <c r="J422" s="232"/>
      <c r="K422" s="232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CX422" s="233"/>
      <c r="CY422" s="233"/>
    </row>
    <row r="423" spans="3:103" s="230" customFormat="1" ht="15" x14ac:dyDescent="0.2">
      <c r="C423" s="231"/>
      <c r="D423" s="232"/>
      <c r="E423" s="232"/>
      <c r="F423" s="232"/>
      <c r="G423" s="232"/>
      <c r="H423" s="232"/>
      <c r="I423" s="232"/>
      <c r="J423" s="232"/>
      <c r="K423" s="232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CX423" s="233"/>
      <c r="CY423" s="233"/>
    </row>
    <row r="424" spans="3:103" s="230" customFormat="1" ht="15" x14ac:dyDescent="0.2">
      <c r="C424" s="231"/>
      <c r="D424" s="232"/>
      <c r="E424" s="232"/>
      <c r="F424" s="232"/>
      <c r="G424" s="232"/>
      <c r="H424" s="232"/>
      <c r="I424" s="232"/>
      <c r="J424" s="232"/>
      <c r="K424" s="232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CX424" s="233"/>
      <c r="CY424" s="233"/>
    </row>
    <row r="425" spans="3:103" s="230" customFormat="1" ht="15" x14ac:dyDescent="0.2">
      <c r="C425" s="231"/>
      <c r="D425" s="232"/>
      <c r="E425" s="232"/>
      <c r="F425" s="232"/>
      <c r="G425" s="232"/>
      <c r="H425" s="232"/>
      <c r="I425" s="232"/>
      <c r="J425" s="232"/>
      <c r="K425" s="232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CX425" s="233"/>
      <c r="CY425" s="233"/>
    </row>
    <row r="426" spans="3:103" s="230" customFormat="1" ht="15" x14ac:dyDescent="0.2">
      <c r="C426" s="231"/>
      <c r="D426" s="232"/>
      <c r="E426" s="232"/>
      <c r="F426" s="232"/>
      <c r="G426" s="232"/>
      <c r="H426" s="232"/>
      <c r="I426" s="232"/>
      <c r="J426" s="232"/>
      <c r="K426" s="232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CX426" s="233"/>
      <c r="CY426" s="233"/>
    </row>
    <row r="427" spans="3:103" s="230" customFormat="1" ht="15" x14ac:dyDescent="0.2">
      <c r="C427" s="231"/>
      <c r="D427" s="232"/>
      <c r="E427" s="232"/>
      <c r="F427" s="232"/>
      <c r="G427" s="232"/>
      <c r="H427" s="232"/>
      <c r="I427" s="232"/>
      <c r="J427" s="232"/>
      <c r="K427" s="232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CX427" s="233"/>
      <c r="CY427" s="233"/>
    </row>
    <row r="428" spans="3:103" s="230" customFormat="1" ht="15" x14ac:dyDescent="0.2">
      <c r="C428" s="231"/>
      <c r="D428" s="232"/>
      <c r="E428" s="232"/>
      <c r="F428" s="232"/>
      <c r="G428" s="232"/>
      <c r="H428" s="232"/>
      <c r="I428" s="232"/>
      <c r="J428" s="232"/>
      <c r="K428" s="232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CX428" s="233"/>
      <c r="CY428" s="233"/>
    </row>
    <row r="429" spans="3:103" s="230" customFormat="1" ht="15" x14ac:dyDescent="0.2">
      <c r="C429" s="231"/>
      <c r="D429" s="232"/>
      <c r="E429" s="232"/>
      <c r="F429" s="232"/>
      <c r="G429" s="232"/>
      <c r="H429" s="232"/>
      <c r="I429" s="232"/>
      <c r="J429" s="232"/>
      <c r="K429" s="232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CX429" s="233"/>
      <c r="CY429" s="233"/>
    </row>
    <row r="430" spans="3:103" s="230" customFormat="1" ht="15" x14ac:dyDescent="0.2">
      <c r="C430" s="231"/>
      <c r="D430" s="232"/>
      <c r="E430" s="232"/>
      <c r="F430" s="232"/>
      <c r="G430" s="232"/>
      <c r="H430" s="232"/>
      <c r="I430" s="232"/>
      <c r="J430" s="232"/>
      <c r="K430" s="232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37"/>
      <c r="W430" s="237"/>
      <c r="X430" s="237"/>
      <c r="Y430" s="237"/>
      <c r="Z430" s="237"/>
      <c r="AA430" s="237"/>
      <c r="AB430" s="237"/>
      <c r="AC430" s="237"/>
      <c r="AD430" s="237"/>
      <c r="AE430" s="237"/>
      <c r="AF430" s="237"/>
      <c r="AG430" s="237"/>
      <c r="AH430" s="237"/>
      <c r="AI430" s="237"/>
      <c r="AJ430" s="237"/>
      <c r="AK430" s="237"/>
      <c r="CX430" s="233"/>
      <c r="CY430" s="233"/>
    </row>
    <row r="431" spans="3:103" s="230" customFormat="1" ht="15" x14ac:dyDescent="0.2">
      <c r="C431" s="231"/>
      <c r="D431" s="232"/>
      <c r="E431" s="232"/>
      <c r="F431" s="232"/>
      <c r="G431" s="232"/>
      <c r="H431" s="232"/>
      <c r="I431" s="232"/>
      <c r="J431" s="232"/>
      <c r="K431" s="232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CX431" s="233"/>
      <c r="CY431" s="233"/>
    </row>
    <row r="432" spans="3:103" s="230" customFormat="1" ht="15" x14ac:dyDescent="0.2">
      <c r="C432" s="231"/>
      <c r="D432" s="232"/>
      <c r="E432" s="232"/>
      <c r="F432" s="232"/>
      <c r="G432" s="232"/>
      <c r="H432" s="232"/>
      <c r="I432" s="232"/>
      <c r="J432" s="232"/>
      <c r="K432" s="232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CX432" s="233"/>
      <c r="CY432" s="233"/>
    </row>
    <row r="433" spans="3:103" s="230" customFormat="1" ht="15" x14ac:dyDescent="0.2">
      <c r="C433" s="231"/>
      <c r="D433" s="232"/>
      <c r="E433" s="232"/>
      <c r="F433" s="232"/>
      <c r="G433" s="232"/>
      <c r="H433" s="232"/>
      <c r="I433" s="232"/>
      <c r="J433" s="232"/>
      <c r="K433" s="232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CX433" s="233"/>
      <c r="CY433" s="233"/>
    </row>
    <row r="434" spans="3:103" s="230" customFormat="1" ht="15" x14ac:dyDescent="0.2">
      <c r="C434" s="231"/>
      <c r="D434" s="232"/>
      <c r="E434" s="232"/>
      <c r="F434" s="232"/>
      <c r="G434" s="232"/>
      <c r="H434" s="232"/>
      <c r="I434" s="232"/>
      <c r="J434" s="232"/>
      <c r="K434" s="232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CX434" s="233"/>
      <c r="CY434" s="233"/>
    </row>
    <row r="435" spans="3:103" s="230" customFormat="1" ht="15" x14ac:dyDescent="0.2">
      <c r="C435" s="231"/>
      <c r="D435" s="232"/>
      <c r="E435" s="232"/>
      <c r="F435" s="232"/>
      <c r="G435" s="232"/>
      <c r="H435" s="232"/>
      <c r="I435" s="232"/>
      <c r="J435" s="232"/>
      <c r="K435" s="232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37"/>
      <c r="W435" s="237"/>
      <c r="X435" s="237"/>
      <c r="Y435" s="237"/>
      <c r="Z435" s="237"/>
      <c r="AA435" s="237"/>
      <c r="AB435" s="237"/>
      <c r="AC435" s="237"/>
      <c r="AD435" s="237"/>
      <c r="AE435" s="237"/>
      <c r="AF435" s="237"/>
      <c r="AG435" s="237"/>
      <c r="AH435" s="237"/>
      <c r="AI435" s="237"/>
      <c r="AJ435" s="237"/>
      <c r="AK435" s="237"/>
      <c r="CX435" s="233"/>
      <c r="CY435" s="233"/>
    </row>
    <row r="436" spans="3:103" s="230" customFormat="1" ht="15" x14ac:dyDescent="0.2">
      <c r="C436" s="231"/>
      <c r="D436" s="232"/>
      <c r="E436" s="232"/>
      <c r="F436" s="232"/>
      <c r="G436" s="232"/>
      <c r="H436" s="232"/>
      <c r="I436" s="232"/>
      <c r="J436" s="232"/>
      <c r="K436" s="232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CX436" s="233"/>
      <c r="CY436" s="233"/>
    </row>
    <row r="437" spans="3:103" s="230" customFormat="1" ht="15" x14ac:dyDescent="0.2">
      <c r="C437" s="231"/>
      <c r="D437" s="232"/>
      <c r="E437" s="232"/>
      <c r="F437" s="232"/>
      <c r="G437" s="232"/>
      <c r="H437" s="232"/>
      <c r="I437" s="232"/>
      <c r="J437" s="232"/>
      <c r="K437" s="232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CX437" s="233"/>
      <c r="CY437" s="233"/>
    </row>
    <row r="438" spans="3:103" s="230" customFormat="1" ht="15" x14ac:dyDescent="0.2">
      <c r="C438" s="231"/>
      <c r="D438" s="232"/>
      <c r="E438" s="232"/>
      <c r="F438" s="232"/>
      <c r="G438" s="232"/>
      <c r="H438" s="232"/>
      <c r="I438" s="232"/>
      <c r="J438" s="232"/>
      <c r="K438" s="232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CX438" s="233"/>
      <c r="CY438" s="233"/>
    </row>
    <row r="439" spans="3:103" s="230" customFormat="1" ht="15" x14ac:dyDescent="0.2">
      <c r="C439" s="231"/>
      <c r="D439" s="232"/>
      <c r="E439" s="232"/>
      <c r="F439" s="232"/>
      <c r="G439" s="232"/>
      <c r="H439" s="232"/>
      <c r="I439" s="232"/>
      <c r="J439" s="232"/>
      <c r="K439" s="232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CX439" s="233"/>
      <c r="CY439" s="233"/>
    </row>
    <row r="440" spans="3:103" s="230" customFormat="1" ht="15" x14ac:dyDescent="0.2">
      <c r="C440" s="231"/>
      <c r="D440" s="232"/>
      <c r="E440" s="232"/>
      <c r="F440" s="232"/>
      <c r="G440" s="232"/>
      <c r="H440" s="232"/>
      <c r="I440" s="232"/>
      <c r="J440" s="232"/>
      <c r="K440" s="232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CX440" s="233"/>
      <c r="CY440" s="233"/>
    </row>
    <row r="441" spans="3:103" s="230" customFormat="1" ht="15" x14ac:dyDescent="0.2">
      <c r="C441" s="231"/>
      <c r="D441" s="232"/>
      <c r="E441" s="232"/>
      <c r="F441" s="232"/>
      <c r="G441" s="232"/>
      <c r="H441" s="232"/>
      <c r="I441" s="232"/>
      <c r="J441" s="232"/>
      <c r="K441" s="232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CX441" s="233"/>
      <c r="CY441" s="233"/>
    </row>
    <row r="442" spans="3:103" s="230" customFormat="1" ht="15" x14ac:dyDescent="0.2">
      <c r="C442" s="231"/>
      <c r="D442" s="232"/>
      <c r="E442" s="232"/>
      <c r="F442" s="232"/>
      <c r="G442" s="232"/>
      <c r="H442" s="232"/>
      <c r="I442" s="232"/>
      <c r="J442" s="232"/>
      <c r="K442" s="232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CX442" s="233"/>
      <c r="CY442" s="233"/>
    </row>
    <row r="443" spans="3:103" s="230" customFormat="1" ht="15" x14ac:dyDescent="0.2">
      <c r="C443" s="231"/>
      <c r="D443" s="232"/>
      <c r="E443" s="232"/>
      <c r="F443" s="232"/>
      <c r="G443" s="232"/>
      <c r="H443" s="232"/>
      <c r="I443" s="232"/>
      <c r="J443" s="232"/>
      <c r="K443" s="232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37"/>
      <c r="W443" s="237"/>
      <c r="X443" s="237"/>
      <c r="Y443" s="237"/>
      <c r="Z443" s="237"/>
      <c r="AA443" s="237"/>
      <c r="AB443" s="237"/>
      <c r="AC443" s="237"/>
      <c r="AD443" s="237"/>
      <c r="AE443" s="237"/>
      <c r="AF443" s="237"/>
      <c r="AG443" s="237"/>
      <c r="AH443" s="237"/>
      <c r="AI443" s="237"/>
      <c r="AJ443" s="237"/>
      <c r="AK443" s="237"/>
      <c r="CX443" s="233"/>
      <c r="CY443" s="233"/>
    </row>
    <row r="444" spans="3:103" s="230" customFormat="1" ht="15" x14ac:dyDescent="0.2">
      <c r="C444" s="231"/>
      <c r="D444" s="232"/>
      <c r="E444" s="232"/>
      <c r="F444" s="232"/>
      <c r="G444" s="232"/>
      <c r="H444" s="232"/>
      <c r="I444" s="232"/>
      <c r="J444" s="232"/>
      <c r="K444" s="232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CX444" s="233"/>
      <c r="CY444" s="233"/>
    </row>
    <row r="445" spans="3:103" s="230" customFormat="1" ht="15" x14ac:dyDescent="0.2">
      <c r="C445" s="231"/>
      <c r="D445" s="232"/>
      <c r="E445" s="232"/>
      <c r="F445" s="232"/>
      <c r="G445" s="232"/>
      <c r="H445" s="232"/>
      <c r="I445" s="232"/>
      <c r="J445" s="232"/>
      <c r="K445" s="232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CX445" s="233"/>
      <c r="CY445" s="233"/>
    </row>
    <row r="446" spans="3:103" s="230" customFormat="1" ht="15" x14ac:dyDescent="0.2">
      <c r="C446" s="231"/>
      <c r="D446" s="232"/>
      <c r="E446" s="232"/>
      <c r="F446" s="232"/>
      <c r="G446" s="232"/>
      <c r="H446" s="232"/>
      <c r="I446" s="232"/>
      <c r="J446" s="232"/>
      <c r="K446" s="232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CX446" s="233"/>
      <c r="CY446" s="233"/>
    </row>
    <row r="447" spans="3:103" s="230" customFormat="1" ht="15" x14ac:dyDescent="0.2">
      <c r="C447" s="231"/>
      <c r="D447" s="232"/>
      <c r="E447" s="232"/>
      <c r="F447" s="232"/>
      <c r="G447" s="232"/>
      <c r="H447" s="232"/>
      <c r="I447" s="232"/>
      <c r="J447" s="232"/>
      <c r="K447" s="232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CX447" s="233"/>
      <c r="CY447" s="233"/>
    </row>
    <row r="448" spans="3:103" s="230" customFormat="1" ht="15" x14ac:dyDescent="0.2">
      <c r="C448" s="231"/>
      <c r="D448" s="232"/>
      <c r="E448" s="232"/>
      <c r="F448" s="232"/>
      <c r="G448" s="232"/>
      <c r="H448" s="232"/>
      <c r="I448" s="232"/>
      <c r="J448" s="232"/>
      <c r="K448" s="232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CX448" s="233"/>
      <c r="CY448" s="233"/>
    </row>
    <row r="449" spans="3:103" s="230" customFormat="1" ht="15" x14ac:dyDescent="0.2">
      <c r="C449" s="231"/>
      <c r="D449" s="232"/>
      <c r="E449" s="232"/>
      <c r="F449" s="232"/>
      <c r="G449" s="232"/>
      <c r="H449" s="232"/>
      <c r="I449" s="232"/>
      <c r="J449" s="232"/>
      <c r="K449" s="232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37"/>
      <c r="W449" s="237"/>
      <c r="X449" s="237"/>
      <c r="Y449" s="237"/>
      <c r="Z449" s="237"/>
      <c r="AA449" s="237"/>
      <c r="AB449" s="237"/>
      <c r="AC449" s="237"/>
      <c r="AD449" s="237"/>
      <c r="AE449" s="237"/>
      <c r="AF449" s="237"/>
      <c r="AG449" s="237"/>
      <c r="AH449" s="237"/>
      <c r="AI449" s="237"/>
      <c r="AJ449" s="237"/>
      <c r="AK449" s="237"/>
      <c r="CX449" s="233"/>
      <c r="CY449" s="233"/>
    </row>
    <row r="450" spans="3:103" s="230" customFormat="1" ht="15" x14ac:dyDescent="0.2">
      <c r="C450" s="231"/>
      <c r="D450" s="232"/>
      <c r="E450" s="232"/>
      <c r="F450" s="232"/>
      <c r="G450" s="232"/>
      <c r="H450" s="232"/>
      <c r="I450" s="232"/>
      <c r="J450" s="232"/>
      <c r="K450" s="232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CX450" s="233"/>
      <c r="CY450" s="233"/>
    </row>
    <row r="451" spans="3:103" s="230" customFormat="1" ht="15" x14ac:dyDescent="0.2">
      <c r="C451" s="231"/>
      <c r="D451" s="232"/>
      <c r="E451" s="232"/>
      <c r="F451" s="232"/>
      <c r="G451" s="232"/>
      <c r="H451" s="232"/>
      <c r="I451" s="232"/>
      <c r="J451" s="232"/>
      <c r="K451" s="232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CX451" s="233"/>
      <c r="CY451" s="233"/>
    </row>
    <row r="452" spans="3:103" s="230" customFormat="1" ht="15" x14ac:dyDescent="0.2">
      <c r="C452" s="231"/>
      <c r="D452" s="232"/>
      <c r="E452" s="232"/>
      <c r="F452" s="232"/>
      <c r="G452" s="232"/>
      <c r="H452" s="232"/>
      <c r="I452" s="232"/>
      <c r="J452" s="232"/>
      <c r="K452" s="232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CX452" s="233"/>
      <c r="CY452" s="233"/>
    </row>
    <row r="453" spans="3:103" s="230" customFormat="1" ht="15" x14ac:dyDescent="0.2">
      <c r="C453" s="231"/>
      <c r="D453" s="232"/>
      <c r="E453" s="232"/>
      <c r="F453" s="232"/>
      <c r="G453" s="232"/>
      <c r="H453" s="232"/>
      <c r="I453" s="232"/>
      <c r="J453" s="232"/>
      <c r="K453" s="232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CX453" s="233"/>
      <c r="CY453" s="233"/>
    </row>
    <row r="454" spans="3:103" s="230" customFormat="1" ht="15" x14ac:dyDescent="0.2">
      <c r="C454" s="231"/>
      <c r="D454" s="232"/>
      <c r="E454" s="232"/>
      <c r="F454" s="232"/>
      <c r="G454" s="232"/>
      <c r="H454" s="232"/>
      <c r="I454" s="232"/>
      <c r="J454" s="232"/>
      <c r="K454" s="232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CX454" s="233"/>
      <c r="CY454" s="233"/>
    </row>
    <row r="455" spans="3:103" s="230" customFormat="1" ht="15" x14ac:dyDescent="0.2">
      <c r="C455" s="231"/>
      <c r="D455" s="232"/>
      <c r="E455" s="232"/>
      <c r="F455" s="232"/>
      <c r="G455" s="232"/>
      <c r="H455" s="232"/>
      <c r="I455" s="232"/>
      <c r="J455" s="232"/>
      <c r="K455" s="232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CX455" s="233"/>
      <c r="CY455" s="233"/>
    </row>
    <row r="456" spans="3:103" s="230" customFormat="1" ht="15" x14ac:dyDescent="0.2">
      <c r="C456" s="231"/>
      <c r="D456" s="232"/>
      <c r="E456" s="232"/>
      <c r="F456" s="232"/>
      <c r="G456" s="232"/>
      <c r="H456" s="232"/>
      <c r="I456" s="232"/>
      <c r="J456" s="232"/>
      <c r="K456" s="232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CX456" s="233"/>
      <c r="CY456" s="233"/>
    </row>
    <row r="457" spans="3:103" s="230" customFormat="1" ht="15" x14ac:dyDescent="0.2">
      <c r="C457" s="231"/>
      <c r="D457" s="232"/>
      <c r="E457" s="232"/>
      <c r="F457" s="232"/>
      <c r="G457" s="232"/>
      <c r="H457" s="232"/>
      <c r="I457" s="232"/>
      <c r="J457" s="232"/>
      <c r="K457" s="232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CX457" s="233"/>
      <c r="CY457" s="233"/>
    </row>
    <row r="458" spans="3:103" s="230" customFormat="1" ht="15" x14ac:dyDescent="0.2">
      <c r="C458" s="231"/>
      <c r="D458" s="232"/>
      <c r="E458" s="232"/>
      <c r="F458" s="232"/>
      <c r="G458" s="232"/>
      <c r="H458" s="232"/>
      <c r="I458" s="232"/>
      <c r="J458" s="232"/>
      <c r="K458" s="232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CX458" s="233"/>
      <c r="CY458" s="233"/>
    </row>
    <row r="459" spans="3:103" s="230" customFormat="1" ht="15" x14ac:dyDescent="0.2">
      <c r="C459" s="231"/>
      <c r="D459" s="232"/>
      <c r="E459" s="232"/>
      <c r="F459" s="232"/>
      <c r="G459" s="232"/>
      <c r="H459" s="232"/>
      <c r="I459" s="232"/>
      <c r="J459" s="232"/>
      <c r="K459" s="232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CX459" s="233"/>
      <c r="CY459" s="233"/>
    </row>
    <row r="460" spans="3:103" s="230" customFormat="1" ht="15" x14ac:dyDescent="0.2">
      <c r="C460" s="231"/>
      <c r="D460" s="232"/>
      <c r="E460" s="232"/>
      <c r="F460" s="232"/>
      <c r="G460" s="232"/>
      <c r="H460" s="232"/>
      <c r="I460" s="232"/>
      <c r="J460" s="232"/>
      <c r="K460" s="232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CX460" s="233"/>
      <c r="CY460" s="233"/>
    </row>
    <row r="461" spans="3:103" s="230" customFormat="1" ht="15" x14ac:dyDescent="0.2">
      <c r="C461" s="231"/>
      <c r="D461" s="232"/>
      <c r="E461" s="232"/>
      <c r="F461" s="232"/>
      <c r="G461" s="232"/>
      <c r="H461" s="232"/>
      <c r="I461" s="232"/>
      <c r="J461" s="232"/>
      <c r="K461" s="232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CX461" s="233"/>
      <c r="CY461" s="233"/>
    </row>
    <row r="462" spans="3:103" s="230" customFormat="1" ht="15" x14ac:dyDescent="0.2">
      <c r="C462" s="231"/>
      <c r="D462" s="232"/>
      <c r="E462" s="232"/>
      <c r="F462" s="232"/>
      <c r="G462" s="232"/>
      <c r="H462" s="232"/>
      <c r="I462" s="232"/>
      <c r="J462" s="232"/>
      <c r="K462" s="232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CX462" s="233"/>
      <c r="CY462" s="233"/>
    </row>
    <row r="463" spans="3:103" s="230" customFormat="1" ht="15" x14ac:dyDescent="0.2">
      <c r="C463" s="231"/>
      <c r="D463" s="232"/>
      <c r="E463" s="232"/>
      <c r="F463" s="232"/>
      <c r="G463" s="232"/>
      <c r="H463" s="232"/>
      <c r="I463" s="232"/>
      <c r="J463" s="232"/>
      <c r="K463" s="232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CX463" s="233"/>
      <c r="CY463" s="233"/>
    </row>
    <row r="464" spans="3:103" s="230" customFormat="1" ht="15" x14ac:dyDescent="0.2">
      <c r="C464" s="231"/>
      <c r="D464" s="232"/>
      <c r="E464" s="232"/>
      <c r="F464" s="232"/>
      <c r="G464" s="232"/>
      <c r="H464" s="232"/>
      <c r="I464" s="232"/>
      <c r="J464" s="232"/>
      <c r="K464" s="232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CX464" s="233"/>
      <c r="CY464" s="233"/>
    </row>
    <row r="465" spans="3:103" s="230" customFormat="1" ht="15" x14ac:dyDescent="0.2">
      <c r="C465" s="231"/>
      <c r="D465" s="232"/>
      <c r="E465" s="232"/>
      <c r="F465" s="232"/>
      <c r="G465" s="232"/>
      <c r="H465" s="232"/>
      <c r="I465" s="232"/>
      <c r="J465" s="232"/>
      <c r="K465" s="232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CX465" s="233"/>
      <c r="CY465" s="233"/>
    </row>
    <row r="466" spans="3:103" s="230" customFormat="1" ht="15" x14ac:dyDescent="0.2">
      <c r="C466" s="231"/>
      <c r="D466" s="232"/>
      <c r="E466" s="232"/>
      <c r="F466" s="232"/>
      <c r="G466" s="232"/>
      <c r="H466" s="232"/>
      <c r="I466" s="232"/>
      <c r="J466" s="232"/>
      <c r="K466" s="232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CX466" s="233"/>
      <c r="CY466" s="233"/>
    </row>
    <row r="467" spans="3:103" s="230" customFormat="1" ht="15" x14ac:dyDescent="0.2">
      <c r="C467" s="231"/>
      <c r="D467" s="232"/>
      <c r="E467" s="232"/>
      <c r="F467" s="232"/>
      <c r="G467" s="232"/>
      <c r="H467" s="232"/>
      <c r="I467" s="232"/>
      <c r="J467" s="232"/>
      <c r="K467" s="232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CX467" s="233"/>
      <c r="CY467" s="233"/>
    </row>
    <row r="468" spans="3:103" s="230" customFormat="1" ht="15" x14ac:dyDescent="0.2">
      <c r="C468" s="231"/>
      <c r="D468" s="232"/>
      <c r="E468" s="232"/>
      <c r="F468" s="232"/>
      <c r="G468" s="232"/>
      <c r="H468" s="232"/>
      <c r="I468" s="232"/>
      <c r="J468" s="232"/>
      <c r="K468" s="232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CX468" s="233"/>
      <c r="CY468" s="233"/>
    </row>
    <row r="469" spans="3:103" s="230" customFormat="1" ht="15" x14ac:dyDescent="0.2">
      <c r="C469" s="231"/>
      <c r="D469" s="232"/>
      <c r="E469" s="232"/>
      <c r="F469" s="232"/>
      <c r="G469" s="232"/>
      <c r="H469" s="232"/>
      <c r="I469" s="232"/>
      <c r="J469" s="232"/>
      <c r="K469" s="232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CX469" s="233"/>
      <c r="CY469" s="233"/>
    </row>
    <row r="470" spans="3:103" s="230" customFormat="1" ht="15" x14ac:dyDescent="0.2">
      <c r="C470" s="231"/>
      <c r="D470" s="232"/>
      <c r="E470" s="232"/>
      <c r="F470" s="232"/>
      <c r="G470" s="232"/>
      <c r="H470" s="232"/>
      <c r="I470" s="232"/>
      <c r="J470" s="232"/>
      <c r="K470" s="232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CX470" s="233"/>
      <c r="CY470" s="233"/>
    </row>
    <row r="471" spans="3:103" s="230" customFormat="1" ht="15" x14ac:dyDescent="0.2">
      <c r="C471" s="231"/>
      <c r="D471" s="232"/>
      <c r="E471" s="232"/>
      <c r="F471" s="232"/>
      <c r="G471" s="232"/>
      <c r="H471" s="232"/>
      <c r="I471" s="232"/>
      <c r="J471" s="232"/>
      <c r="K471" s="232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CX471" s="233"/>
      <c r="CY471" s="233"/>
    </row>
    <row r="472" spans="3:103" s="230" customFormat="1" ht="15" x14ac:dyDescent="0.2">
      <c r="C472" s="231"/>
      <c r="D472" s="232"/>
      <c r="E472" s="232"/>
      <c r="F472" s="232"/>
      <c r="G472" s="232"/>
      <c r="H472" s="232"/>
      <c r="I472" s="232"/>
      <c r="J472" s="232"/>
      <c r="K472" s="232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37"/>
      <c r="W472" s="237"/>
      <c r="X472" s="237"/>
      <c r="Y472" s="237"/>
      <c r="Z472" s="237"/>
      <c r="AA472" s="237"/>
      <c r="AB472" s="237"/>
      <c r="AC472" s="237"/>
      <c r="AD472" s="237"/>
      <c r="AE472" s="237"/>
      <c r="AF472" s="237"/>
      <c r="AG472" s="237"/>
      <c r="AH472" s="237"/>
      <c r="AI472" s="237"/>
      <c r="AJ472" s="237"/>
      <c r="AK472" s="237"/>
      <c r="CX472" s="233"/>
      <c r="CY472" s="233"/>
    </row>
    <row r="473" spans="3:103" s="230" customFormat="1" ht="15" x14ac:dyDescent="0.2">
      <c r="C473" s="231"/>
      <c r="D473" s="232"/>
      <c r="E473" s="232"/>
      <c r="F473" s="232"/>
      <c r="G473" s="232"/>
      <c r="H473" s="232"/>
      <c r="I473" s="232"/>
      <c r="J473" s="232"/>
      <c r="K473" s="232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CX473" s="233"/>
      <c r="CY473" s="233"/>
    </row>
    <row r="474" spans="3:103" s="230" customFormat="1" ht="15" x14ac:dyDescent="0.2">
      <c r="C474" s="231"/>
      <c r="D474" s="232"/>
      <c r="E474" s="232"/>
      <c r="F474" s="232"/>
      <c r="G474" s="232"/>
      <c r="H474" s="232"/>
      <c r="I474" s="232"/>
      <c r="J474" s="232"/>
      <c r="K474" s="232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CX474" s="233"/>
      <c r="CY474" s="233"/>
    </row>
    <row r="475" spans="3:103" s="230" customFormat="1" ht="15" x14ac:dyDescent="0.2">
      <c r="C475" s="231"/>
      <c r="D475" s="232"/>
      <c r="E475" s="232"/>
      <c r="F475" s="232"/>
      <c r="G475" s="232"/>
      <c r="H475" s="232"/>
      <c r="I475" s="232"/>
      <c r="J475" s="232"/>
      <c r="K475" s="232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CX475" s="233"/>
      <c r="CY475" s="233"/>
    </row>
    <row r="476" spans="3:103" s="230" customFormat="1" ht="15" x14ac:dyDescent="0.2">
      <c r="C476" s="231"/>
      <c r="D476" s="232"/>
      <c r="E476" s="232"/>
      <c r="F476" s="232"/>
      <c r="G476" s="232"/>
      <c r="H476" s="232"/>
      <c r="I476" s="232"/>
      <c r="J476" s="232"/>
      <c r="K476" s="232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CX476" s="233"/>
      <c r="CY476" s="233"/>
    </row>
    <row r="477" spans="3:103" s="230" customFormat="1" ht="15" x14ac:dyDescent="0.2">
      <c r="C477" s="231"/>
      <c r="D477" s="232"/>
      <c r="E477" s="232"/>
      <c r="F477" s="232"/>
      <c r="G477" s="232"/>
      <c r="H477" s="232"/>
      <c r="I477" s="232"/>
      <c r="J477" s="232"/>
      <c r="K477" s="232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37"/>
      <c r="W477" s="237"/>
      <c r="X477" s="237"/>
      <c r="Y477" s="237"/>
      <c r="Z477" s="237"/>
      <c r="AA477" s="237"/>
      <c r="AB477" s="237"/>
      <c r="AC477" s="237"/>
      <c r="AD477" s="237"/>
      <c r="AE477" s="237"/>
      <c r="AF477" s="237"/>
      <c r="AG477" s="237"/>
      <c r="AH477" s="237"/>
      <c r="AI477" s="237"/>
      <c r="AJ477" s="237"/>
      <c r="AK477" s="237"/>
      <c r="CX477" s="233"/>
      <c r="CY477" s="233"/>
    </row>
    <row r="478" spans="3:103" s="230" customFormat="1" ht="15" x14ac:dyDescent="0.2">
      <c r="C478" s="231"/>
      <c r="D478" s="232"/>
      <c r="E478" s="232"/>
      <c r="F478" s="232"/>
      <c r="G478" s="232"/>
      <c r="H478" s="232"/>
      <c r="I478" s="232"/>
      <c r="J478" s="232"/>
      <c r="K478" s="232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CX478" s="233"/>
      <c r="CY478" s="233"/>
    </row>
    <row r="479" spans="3:103" s="230" customFormat="1" ht="15" x14ac:dyDescent="0.2">
      <c r="C479" s="231"/>
      <c r="D479" s="232"/>
      <c r="E479" s="232"/>
      <c r="F479" s="232"/>
      <c r="G479" s="232"/>
      <c r="H479" s="232"/>
      <c r="I479" s="232"/>
      <c r="J479" s="232"/>
      <c r="K479" s="232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CX479" s="233"/>
      <c r="CY479" s="233"/>
    </row>
    <row r="480" spans="3:103" s="230" customFormat="1" ht="15" x14ac:dyDescent="0.2">
      <c r="C480" s="231"/>
      <c r="D480" s="232"/>
      <c r="E480" s="232"/>
      <c r="F480" s="232"/>
      <c r="G480" s="232"/>
      <c r="H480" s="232"/>
      <c r="I480" s="232"/>
      <c r="J480" s="232"/>
      <c r="K480" s="232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37"/>
      <c r="W480" s="237"/>
      <c r="X480" s="237"/>
      <c r="Y480" s="237"/>
      <c r="Z480" s="237"/>
      <c r="AA480" s="237"/>
      <c r="AB480" s="237"/>
      <c r="AC480" s="237"/>
      <c r="AD480" s="237"/>
      <c r="AE480" s="237"/>
      <c r="AF480" s="237"/>
      <c r="AG480" s="237"/>
      <c r="AH480" s="237"/>
      <c r="AI480" s="237"/>
      <c r="AJ480" s="237"/>
      <c r="AK480" s="237"/>
      <c r="CX480" s="233"/>
      <c r="CY480" s="233"/>
    </row>
    <row r="481" spans="3:103" s="230" customFormat="1" ht="15" x14ac:dyDescent="0.2">
      <c r="C481" s="231"/>
      <c r="D481" s="232"/>
      <c r="E481" s="232"/>
      <c r="F481" s="232"/>
      <c r="G481" s="232"/>
      <c r="H481" s="232"/>
      <c r="I481" s="232"/>
      <c r="J481" s="232"/>
      <c r="K481" s="232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CX481" s="233"/>
      <c r="CY481" s="233"/>
    </row>
    <row r="482" spans="3:103" s="230" customFormat="1" ht="15" x14ac:dyDescent="0.2">
      <c r="C482" s="231"/>
      <c r="D482" s="232"/>
      <c r="E482" s="232"/>
      <c r="F482" s="232"/>
      <c r="G482" s="232"/>
      <c r="H482" s="232"/>
      <c r="I482" s="232"/>
      <c r="J482" s="232"/>
      <c r="K482" s="232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CX482" s="233"/>
      <c r="CY482" s="233"/>
    </row>
    <row r="483" spans="3:103" s="230" customFormat="1" ht="15" x14ac:dyDescent="0.2">
      <c r="C483" s="231"/>
      <c r="D483" s="232"/>
      <c r="E483" s="232"/>
      <c r="F483" s="232"/>
      <c r="G483" s="232"/>
      <c r="H483" s="232"/>
      <c r="I483" s="232"/>
      <c r="J483" s="232"/>
      <c r="K483" s="232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CX483" s="233"/>
      <c r="CY483" s="233"/>
    </row>
    <row r="484" spans="3:103" s="230" customFormat="1" ht="15" x14ac:dyDescent="0.2">
      <c r="C484" s="231"/>
      <c r="D484" s="232"/>
      <c r="E484" s="232"/>
      <c r="F484" s="232"/>
      <c r="G484" s="232"/>
      <c r="H484" s="232"/>
      <c r="I484" s="232"/>
      <c r="J484" s="232"/>
      <c r="K484" s="232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CX484" s="233"/>
      <c r="CY484" s="233"/>
    </row>
    <row r="485" spans="3:103" s="230" customFormat="1" ht="15" x14ac:dyDescent="0.2">
      <c r="C485" s="231"/>
      <c r="D485" s="232"/>
      <c r="E485" s="232"/>
      <c r="F485" s="232"/>
      <c r="G485" s="232"/>
      <c r="H485" s="232"/>
      <c r="I485" s="232"/>
      <c r="J485" s="232"/>
      <c r="K485" s="232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CX485" s="233"/>
      <c r="CY485" s="233"/>
    </row>
    <row r="486" spans="3:103" s="230" customFormat="1" ht="15" x14ac:dyDescent="0.2">
      <c r="C486" s="231"/>
      <c r="D486" s="232"/>
      <c r="E486" s="232"/>
      <c r="F486" s="232"/>
      <c r="G486" s="232"/>
      <c r="H486" s="232"/>
      <c r="I486" s="232"/>
      <c r="J486" s="232"/>
      <c r="K486" s="232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CX486" s="233"/>
      <c r="CY486" s="233"/>
    </row>
    <row r="487" spans="3:103" s="230" customFormat="1" ht="15" x14ac:dyDescent="0.2">
      <c r="C487" s="231"/>
      <c r="D487" s="232"/>
      <c r="E487" s="232"/>
      <c r="F487" s="232"/>
      <c r="G487" s="232"/>
      <c r="H487" s="232"/>
      <c r="I487" s="232"/>
      <c r="J487" s="232"/>
      <c r="K487" s="232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CX487" s="233"/>
      <c r="CY487" s="233"/>
    </row>
    <row r="488" spans="3:103" s="230" customFormat="1" ht="15" x14ac:dyDescent="0.2">
      <c r="C488" s="231"/>
      <c r="D488" s="232"/>
      <c r="E488" s="232"/>
      <c r="F488" s="232"/>
      <c r="G488" s="232"/>
      <c r="H488" s="232"/>
      <c r="I488" s="232"/>
      <c r="J488" s="232"/>
      <c r="K488" s="232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CX488" s="233"/>
      <c r="CY488" s="233"/>
    </row>
    <row r="489" spans="3:103" s="230" customFormat="1" ht="15" x14ac:dyDescent="0.2">
      <c r="C489" s="231"/>
      <c r="D489" s="232"/>
      <c r="E489" s="232"/>
      <c r="F489" s="232"/>
      <c r="G489" s="232"/>
      <c r="H489" s="232"/>
      <c r="I489" s="232"/>
      <c r="J489" s="232"/>
      <c r="K489" s="232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CX489" s="233"/>
      <c r="CY489" s="233"/>
    </row>
    <row r="490" spans="3:103" s="230" customFormat="1" ht="15" x14ac:dyDescent="0.2">
      <c r="C490" s="231"/>
      <c r="D490" s="232"/>
      <c r="E490" s="232"/>
      <c r="F490" s="232"/>
      <c r="G490" s="232"/>
      <c r="H490" s="232"/>
      <c r="I490" s="232"/>
      <c r="J490" s="232"/>
      <c r="K490" s="232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CX490" s="233"/>
      <c r="CY490" s="233"/>
    </row>
    <row r="491" spans="3:103" s="230" customFormat="1" ht="15" x14ac:dyDescent="0.2">
      <c r="C491" s="231"/>
      <c r="D491" s="232"/>
      <c r="E491" s="232"/>
      <c r="F491" s="232"/>
      <c r="G491" s="232"/>
      <c r="H491" s="232"/>
      <c r="I491" s="232"/>
      <c r="J491" s="232"/>
      <c r="K491" s="232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CX491" s="233"/>
      <c r="CY491" s="233"/>
    </row>
    <row r="492" spans="3:103" s="230" customFormat="1" ht="15" x14ac:dyDescent="0.2">
      <c r="C492" s="231"/>
      <c r="D492" s="232"/>
      <c r="E492" s="232"/>
      <c r="F492" s="232"/>
      <c r="G492" s="232"/>
      <c r="H492" s="232"/>
      <c r="I492" s="232"/>
      <c r="J492" s="232"/>
      <c r="K492" s="232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CX492" s="233"/>
      <c r="CY492" s="233"/>
    </row>
    <row r="493" spans="3:103" s="230" customFormat="1" ht="15" x14ac:dyDescent="0.2">
      <c r="C493" s="231"/>
      <c r="D493" s="232"/>
      <c r="E493" s="232"/>
      <c r="F493" s="232"/>
      <c r="G493" s="232"/>
      <c r="H493" s="232"/>
      <c r="I493" s="232"/>
      <c r="J493" s="232"/>
      <c r="K493" s="232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CX493" s="233"/>
      <c r="CY493" s="233"/>
    </row>
    <row r="494" spans="3:103" s="230" customFormat="1" ht="15" x14ac:dyDescent="0.2">
      <c r="C494" s="231"/>
      <c r="D494" s="232"/>
      <c r="E494" s="232"/>
      <c r="F494" s="232"/>
      <c r="G494" s="232"/>
      <c r="H494" s="232"/>
      <c r="I494" s="232"/>
      <c r="J494" s="232"/>
      <c r="K494" s="232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CX494" s="233"/>
      <c r="CY494" s="233"/>
    </row>
    <row r="495" spans="3:103" s="230" customFormat="1" ht="15" x14ac:dyDescent="0.2">
      <c r="C495" s="231"/>
      <c r="D495" s="232"/>
      <c r="E495" s="232"/>
      <c r="F495" s="232"/>
      <c r="G495" s="232"/>
      <c r="H495" s="232"/>
      <c r="I495" s="232"/>
      <c r="J495" s="232"/>
      <c r="K495" s="232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CX495" s="233"/>
      <c r="CY495" s="233"/>
    </row>
    <row r="496" spans="3:103" s="230" customFormat="1" ht="15" x14ac:dyDescent="0.2">
      <c r="C496" s="231"/>
      <c r="D496" s="232"/>
      <c r="E496" s="232"/>
      <c r="F496" s="232"/>
      <c r="G496" s="232"/>
      <c r="H496" s="232"/>
      <c r="I496" s="232"/>
      <c r="J496" s="232"/>
      <c r="K496" s="232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CX496" s="233"/>
      <c r="CY496" s="233"/>
    </row>
    <row r="497" spans="3:103" s="230" customFormat="1" ht="15" x14ac:dyDescent="0.2">
      <c r="C497" s="231"/>
      <c r="D497" s="232"/>
      <c r="E497" s="232"/>
      <c r="F497" s="232"/>
      <c r="G497" s="232"/>
      <c r="H497" s="232"/>
      <c r="I497" s="232"/>
      <c r="J497" s="232"/>
      <c r="K497" s="232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CX497" s="233"/>
      <c r="CY497" s="233"/>
    </row>
    <row r="498" spans="3:103" s="230" customFormat="1" ht="15" x14ac:dyDescent="0.2">
      <c r="C498" s="231"/>
      <c r="D498" s="232"/>
      <c r="E498" s="232"/>
      <c r="F498" s="232"/>
      <c r="G498" s="232"/>
      <c r="H498" s="232"/>
      <c r="I498" s="232"/>
      <c r="J498" s="232"/>
      <c r="K498" s="232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CX498" s="233"/>
      <c r="CY498" s="233"/>
    </row>
    <row r="499" spans="3:103" s="230" customFormat="1" ht="15" x14ac:dyDescent="0.2">
      <c r="C499" s="231"/>
      <c r="D499" s="232"/>
      <c r="E499" s="232"/>
      <c r="F499" s="232"/>
      <c r="G499" s="232"/>
      <c r="H499" s="232"/>
      <c r="I499" s="232"/>
      <c r="J499" s="232"/>
      <c r="K499" s="232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CX499" s="233"/>
      <c r="CY499" s="233"/>
    </row>
    <row r="500" spans="3:103" s="230" customFormat="1" ht="15" x14ac:dyDescent="0.2">
      <c r="C500" s="231"/>
      <c r="D500" s="232"/>
      <c r="E500" s="232"/>
      <c r="F500" s="232"/>
      <c r="G500" s="232"/>
      <c r="H500" s="232"/>
      <c r="I500" s="232"/>
      <c r="J500" s="232"/>
      <c r="K500" s="232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CX500" s="233"/>
      <c r="CY500" s="233"/>
    </row>
    <row r="501" spans="3:103" s="230" customFormat="1" ht="15" x14ac:dyDescent="0.2">
      <c r="C501" s="231"/>
      <c r="D501" s="232"/>
      <c r="E501" s="232"/>
      <c r="F501" s="232"/>
      <c r="G501" s="232"/>
      <c r="H501" s="232"/>
      <c r="I501" s="232"/>
      <c r="J501" s="232"/>
      <c r="K501" s="232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CX501" s="233"/>
      <c r="CY501" s="233"/>
    </row>
    <row r="502" spans="3:103" s="230" customFormat="1" ht="15" x14ac:dyDescent="0.2">
      <c r="C502" s="231"/>
      <c r="D502" s="232"/>
      <c r="E502" s="232"/>
      <c r="F502" s="232"/>
      <c r="G502" s="232"/>
      <c r="H502" s="232"/>
      <c r="I502" s="232"/>
      <c r="J502" s="232"/>
      <c r="K502" s="232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CX502" s="233"/>
      <c r="CY502" s="233"/>
    </row>
    <row r="503" spans="3:103" s="230" customFormat="1" ht="15" x14ac:dyDescent="0.2">
      <c r="C503" s="231"/>
      <c r="D503" s="232"/>
      <c r="E503" s="232"/>
      <c r="F503" s="232"/>
      <c r="G503" s="232"/>
      <c r="H503" s="232"/>
      <c r="I503" s="232"/>
      <c r="J503" s="232"/>
      <c r="K503" s="232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37"/>
      <c r="W503" s="237"/>
      <c r="X503" s="237"/>
      <c r="Y503" s="237"/>
      <c r="Z503" s="237"/>
      <c r="AA503" s="237"/>
      <c r="AB503" s="237"/>
      <c r="AC503" s="237"/>
      <c r="AD503" s="237"/>
      <c r="AE503" s="237"/>
      <c r="AF503" s="237"/>
      <c r="AG503" s="237"/>
      <c r="AH503" s="237"/>
      <c r="AI503" s="237"/>
      <c r="AJ503" s="237"/>
      <c r="AK503" s="237"/>
      <c r="CX503" s="233"/>
      <c r="CY503" s="233"/>
    </row>
    <row r="504" spans="3:103" s="230" customFormat="1" ht="15" x14ac:dyDescent="0.2">
      <c r="C504" s="231"/>
      <c r="D504" s="232"/>
      <c r="E504" s="232"/>
      <c r="F504" s="232"/>
      <c r="G504" s="232"/>
      <c r="H504" s="232"/>
      <c r="I504" s="232"/>
      <c r="J504" s="232"/>
      <c r="K504" s="232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CX504" s="233"/>
      <c r="CY504" s="233"/>
    </row>
    <row r="505" spans="3:103" s="230" customFormat="1" ht="15" x14ac:dyDescent="0.2">
      <c r="C505" s="231"/>
      <c r="D505" s="232"/>
      <c r="E505" s="232"/>
      <c r="F505" s="232"/>
      <c r="G505" s="232"/>
      <c r="H505" s="232"/>
      <c r="I505" s="232"/>
      <c r="J505" s="232"/>
      <c r="K505" s="232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CX505" s="233"/>
      <c r="CY505" s="233"/>
    </row>
    <row r="506" spans="3:103" s="230" customFormat="1" ht="15" x14ac:dyDescent="0.2">
      <c r="C506" s="231"/>
      <c r="D506" s="232"/>
      <c r="E506" s="232"/>
      <c r="F506" s="232"/>
      <c r="G506" s="232"/>
      <c r="H506" s="232"/>
      <c r="I506" s="232"/>
      <c r="J506" s="232"/>
      <c r="K506" s="232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CX506" s="233"/>
      <c r="CY506" s="233"/>
    </row>
    <row r="507" spans="3:103" s="230" customFormat="1" ht="15" x14ac:dyDescent="0.2">
      <c r="C507" s="231"/>
      <c r="D507" s="232"/>
      <c r="E507" s="232"/>
      <c r="F507" s="232"/>
      <c r="G507" s="232"/>
      <c r="H507" s="232"/>
      <c r="I507" s="232"/>
      <c r="J507" s="232"/>
      <c r="K507" s="232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CX507" s="233"/>
      <c r="CY507" s="233"/>
    </row>
    <row r="508" spans="3:103" s="230" customFormat="1" ht="15" x14ac:dyDescent="0.2">
      <c r="C508" s="231"/>
      <c r="D508" s="232"/>
      <c r="E508" s="232"/>
      <c r="F508" s="232"/>
      <c r="G508" s="232"/>
      <c r="H508" s="232"/>
      <c r="I508" s="232"/>
      <c r="J508" s="232"/>
      <c r="K508" s="232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37"/>
      <c r="W508" s="237"/>
      <c r="X508" s="237"/>
      <c r="Y508" s="237"/>
      <c r="Z508" s="237"/>
      <c r="AA508" s="237"/>
      <c r="AB508" s="237"/>
      <c r="AC508" s="237"/>
      <c r="AD508" s="237"/>
      <c r="AE508" s="237"/>
      <c r="AF508" s="237"/>
      <c r="AG508" s="237"/>
      <c r="AH508" s="237"/>
      <c r="AI508" s="237"/>
      <c r="AJ508" s="237"/>
      <c r="AK508" s="237"/>
      <c r="CX508" s="233"/>
      <c r="CY508" s="233"/>
    </row>
    <row r="509" spans="3:103" s="230" customFormat="1" ht="15" x14ac:dyDescent="0.2">
      <c r="C509" s="231"/>
      <c r="D509" s="232"/>
      <c r="E509" s="232"/>
      <c r="F509" s="232"/>
      <c r="G509" s="232"/>
      <c r="H509" s="232"/>
      <c r="I509" s="232"/>
      <c r="J509" s="232"/>
      <c r="K509" s="232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CX509" s="233"/>
      <c r="CY509" s="233"/>
    </row>
    <row r="510" spans="3:103" s="230" customFormat="1" ht="15" x14ac:dyDescent="0.2">
      <c r="C510" s="231"/>
      <c r="D510" s="232"/>
      <c r="E510" s="232"/>
      <c r="F510" s="232"/>
      <c r="G510" s="232"/>
      <c r="H510" s="232"/>
      <c r="I510" s="232"/>
      <c r="J510" s="232"/>
      <c r="K510" s="232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CX510" s="233"/>
      <c r="CY510" s="233"/>
    </row>
    <row r="511" spans="3:103" s="230" customFormat="1" ht="15" x14ac:dyDescent="0.2">
      <c r="C511" s="231"/>
      <c r="D511" s="232"/>
      <c r="E511" s="232"/>
      <c r="F511" s="232"/>
      <c r="G511" s="232"/>
      <c r="H511" s="232"/>
      <c r="I511" s="232"/>
      <c r="J511" s="232"/>
      <c r="K511" s="232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CX511" s="233"/>
      <c r="CY511" s="233"/>
    </row>
    <row r="512" spans="3:103" s="230" customFormat="1" ht="15" x14ac:dyDescent="0.2">
      <c r="C512" s="231"/>
      <c r="D512" s="232"/>
      <c r="E512" s="232"/>
      <c r="F512" s="232"/>
      <c r="G512" s="232"/>
      <c r="H512" s="232"/>
      <c r="I512" s="232"/>
      <c r="J512" s="232"/>
      <c r="K512" s="232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CX512" s="233"/>
      <c r="CY512" s="233"/>
    </row>
    <row r="513" spans="3:103" s="230" customFormat="1" ht="15" x14ac:dyDescent="0.2">
      <c r="C513" s="231"/>
      <c r="D513" s="232"/>
      <c r="E513" s="232"/>
      <c r="F513" s="232"/>
      <c r="G513" s="232"/>
      <c r="H513" s="232"/>
      <c r="I513" s="232"/>
      <c r="J513" s="232"/>
      <c r="K513" s="232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CX513" s="233"/>
      <c r="CY513" s="233"/>
    </row>
    <row r="514" spans="3:103" s="230" customFormat="1" ht="15" x14ac:dyDescent="0.2">
      <c r="C514" s="231"/>
      <c r="D514" s="232"/>
      <c r="E514" s="232"/>
      <c r="F514" s="232"/>
      <c r="G514" s="232"/>
      <c r="H514" s="232"/>
      <c r="I514" s="232"/>
      <c r="J514" s="232"/>
      <c r="K514" s="232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CX514" s="233"/>
      <c r="CY514" s="233"/>
    </row>
    <row r="515" spans="3:103" s="230" customFormat="1" ht="15" x14ac:dyDescent="0.2">
      <c r="C515" s="231"/>
      <c r="D515" s="232"/>
      <c r="E515" s="232"/>
      <c r="F515" s="232"/>
      <c r="G515" s="232"/>
      <c r="H515" s="232"/>
      <c r="I515" s="232"/>
      <c r="J515" s="232"/>
      <c r="K515" s="232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CX515" s="233"/>
      <c r="CY515" s="233"/>
    </row>
    <row r="516" spans="3:103" s="230" customFormat="1" ht="15" x14ac:dyDescent="0.2">
      <c r="C516" s="231"/>
      <c r="D516" s="232"/>
      <c r="E516" s="232"/>
      <c r="F516" s="232"/>
      <c r="G516" s="232"/>
      <c r="H516" s="232"/>
      <c r="I516" s="232"/>
      <c r="J516" s="232"/>
      <c r="K516" s="232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37"/>
      <c r="W516" s="237"/>
      <c r="X516" s="237"/>
      <c r="Y516" s="237"/>
      <c r="Z516" s="237"/>
      <c r="AA516" s="237"/>
      <c r="AB516" s="237"/>
      <c r="AC516" s="237"/>
      <c r="AD516" s="237"/>
      <c r="AE516" s="237"/>
      <c r="AF516" s="237"/>
      <c r="AG516" s="237"/>
      <c r="AH516" s="237"/>
      <c r="AI516" s="237"/>
      <c r="AJ516" s="237"/>
      <c r="AK516" s="237"/>
      <c r="CX516" s="233"/>
      <c r="CY516" s="233"/>
    </row>
    <row r="517" spans="3:103" s="230" customFormat="1" ht="15" x14ac:dyDescent="0.2">
      <c r="C517" s="231"/>
      <c r="D517" s="232"/>
      <c r="E517" s="232"/>
      <c r="F517" s="232"/>
      <c r="G517" s="232"/>
      <c r="H517" s="232"/>
      <c r="I517" s="232"/>
      <c r="J517" s="232"/>
      <c r="K517" s="232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CX517" s="233"/>
      <c r="CY517" s="233"/>
    </row>
    <row r="518" spans="3:103" s="230" customFormat="1" ht="15" x14ac:dyDescent="0.2">
      <c r="C518" s="231"/>
      <c r="D518" s="232"/>
      <c r="E518" s="232"/>
      <c r="F518" s="232"/>
      <c r="G518" s="232"/>
      <c r="H518" s="232"/>
      <c r="I518" s="232"/>
      <c r="J518" s="232"/>
      <c r="K518" s="232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CX518" s="233"/>
      <c r="CY518" s="233"/>
    </row>
    <row r="519" spans="3:103" s="230" customFormat="1" ht="15" x14ac:dyDescent="0.2">
      <c r="C519" s="231"/>
      <c r="D519" s="232"/>
      <c r="E519" s="232"/>
      <c r="F519" s="232"/>
      <c r="G519" s="232"/>
      <c r="H519" s="232"/>
      <c r="I519" s="232"/>
      <c r="J519" s="232"/>
      <c r="K519" s="232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CX519" s="233"/>
      <c r="CY519" s="233"/>
    </row>
    <row r="520" spans="3:103" s="230" customFormat="1" ht="15" x14ac:dyDescent="0.2">
      <c r="C520" s="231"/>
      <c r="D520" s="232"/>
      <c r="E520" s="232"/>
      <c r="F520" s="232"/>
      <c r="G520" s="232"/>
      <c r="H520" s="232"/>
      <c r="I520" s="232"/>
      <c r="J520" s="232"/>
      <c r="K520" s="232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CX520" s="233"/>
      <c r="CY520" s="233"/>
    </row>
    <row r="521" spans="3:103" s="230" customFormat="1" ht="15" x14ac:dyDescent="0.2">
      <c r="C521" s="231"/>
      <c r="D521" s="232"/>
      <c r="E521" s="232"/>
      <c r="F521" s="232"/>
      <c r="G521" s="232"/>
      <c r="H521" s="232"/>
      <c r="I521" s="232"/>
      <c r="J521" s="232"/>
      <c r="K521" s="232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CX521" s="233"/>
      <c r="CY521" s="233"/>
    </row>
    <row r="522" spans="3:103" s="230" customFormat="1" ht="15" x14ac:dyDescent="0.2">
      <c r="C522" s="231"/>
      <c r="D522" s="232"/>
      <c r="E522" s="232"/>
      <c r="F522" s="232"/>
      <c r="G522" s="232"/>
      <c r="H522" s="232"/>
      <c r="I522" s="232"/>
      <c r="J522" s="232"/>
      <c r="K522" s="232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37"/>
      <c r="W522" s="237"/>
      <c r="X522" s="237"/>
      <c r="Y522" s="237"/>
      <c r="Z522" s="237"/>
      <c r="AA522" s="237"/>
      <c r="AB522" s="237"/>
      <c r="AC522" s="237"/>
      <c r="AD522" s="237"/>
      <c r="AE522" s="237"/>
      <c r="AF522" s="237"/>
      <c r="AG522" s="237"/>
      <c r="AH522" s="237"/>
      <c r="AI522" s="237"/>
      <c r="AJ522" s="237"/>
      <c r="AK522" s="237"/>
      <c r="CX522" s="233"/>
      <c r="CY522" s="233"/>
    </row>
    <row r="523" spans="3:103" s="230" customFormat="1" ht="15" x14ac:dyDescent="0.2">
      <c r="C523" s="231"/>
      <c r="D523" s="232"/>
      <c r="E523" s="232"/>
      <c r="F523" s="232"/>
      <c r="G523" s="232"/>
      <c r="H523" s="232"/>
      <c r="I523" s="232"/>
      <c r="J523" s="232"/>
      <c r="K523" s="232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CX523" s="233"/>
      <c r="CY523" s="233"/>
    </row>
    <row r="524" spans="3:103" s="230" customFormat="1" ht="15" x14ac:dyDescent="0.2">
      <c r="C524" s="231"/>
      <c r="D524" s="232"/>
      <c r="E524" s="232"/>
      <c r="F524" s="232"/>
      <c r="G524" s="232"/>
      <c r="H524" s="232"/>
      <c r="I524" s="232"/>
      <c r="J524" s="232"/>
      <c r="K524" s="232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CX524" s="233"/>
      <c r="CY524" s="233"/>
    </row>
    <row r="525" spans="3:103" s="230" customFormat="1" ht="15" x14ac:dyDescent="0.2">
      <c r="C525" s="231"/>
      <c r="D525" s="232"/>
      <c r="E525" s="232"/>
      <c r="F525" s="232"/>
      <c r="G525" s="232"/>
      <c r="H525" s="232"/>
      <c r="I525" s="232"/>
      <c r="J525" s="232"/>
      <c r="K525" s="232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CX525" s="233"/>
      <c r="CY525" s="233"/>
    </row>
    <row r="526" spans="3:103" s="230" customFormat="1" ht="15" x14ac:dyDescent="0.2">
      <c r="C526" s="231"/>
      <c r="D526" s="232"/>
      <c r="E526" s="232"/>
      <c r="F526" s="232"/>
      <c r="G526" s="232"/>
      <c r="H526" s="232"/>
      <c r="I526" s="232"/>
      <c r="J526" s="232"/>
      <c r="K526" s="232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CX526" s="233"/>
      <c r="CY526" s="233"/>
    </row>
    <row r="527" spans="3:103" s="230" customFormat="1" ht="15" x14ac:dyDescent="0.2">
      <c r="C527" s="231"/>
      <c r="D527" s="232"/>
      <c r="E527" s="232"/>
      <c r="F527" s="232"/>
      <c r="G527" s="232"/>
      <c r="H527" s="232"/>
      <c r="I527" s="232"/>
      <c r="J527" s="232"/>
      <c r="K527" s="232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CX527" s="233"/>
      <c r="CY527" s="233"/>
    </row>
    <row r="528" spans="3:103" s="230" customFormat="1" ht="15" x14ac:dyDescent="0.2">
      <c r="C528" s="231"/>
      <c r="D528" s="232"/>
      <c r="E528" s="232"/>
      <c r="F528" s="232"/>
      <c r="G528" s="232"/>
      <c r="H528" s="232"/>
      <c r="I528" s="232"/>
      <c r="J528" s="232"/>
      <c r="K528" s="232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CX528" s="233"/>
      <c r="CY528" s="233"/>
    </row>
    <row r="529" spans="3:103" s="230" customFormat="1" ht="15" x14ac:dyDescent="0.2">
      <c r="C529" s="231"/>
      <c r="D529" s="232"/>
      <c r="E529" s="232"/>
      <c r="F529" s="232"/>
      <c r="G529" s="232"/>
      <c r="H529" s="232"/>
      <c r="I529" s="232"/>
      <c r="J529" s="232"/>
      <c r="K529" s="232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CX529" s="233"/>
      <c r="CY529" s="233"/>
    </row>
    <row r="530" spans="3:103" s="230" customFormat="1" ht="15" x14ac:dyDescent="0.2">
      <c r="C530" s="231"/>
      <c r="D530" s="232"/>
      <c r="E530" s="232"/>
      <c r="F530" s="232"/>
      <c r="G530" s="232"/>
      <c r="H530" s="232"/>
      <c r="I530" s="232"/>
      <c r="J530" s="232"/>
      <c r="K530" s="232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CX530" s="233"/>
      <c r="CY530" s="233"/>
    </row>
    <row r="531" spans="3:103" s="230" customFormat="1" ht="15" x14ac:dyDescent="0.2">
      <c r="C531" s="231"/>
      <c r="D531" s="232"/>
      <c r="E531" s="232"/>
      <c r="F531" s="232"/>
      <c r="G531" s="232"/>
      <c r="H531" s="232"/>
      <c r="I531" s="232"/>
      <c r="J531" s="232"/>
      <c r="K531" s="232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CX531" s="233"/>
      <c r="CY531" s="233"/>
    </row>
    <row r="532" spans="3:103" s="230" customFormat="1" ht="15" x14ac:dyDescent="0.2">
      <c r="C532" s="231"/>
      <c r="D532" s="232"/>
      <c r="E532" s="232"/>
      <c r="F532" s="232"/>
      <c r="G532" s="232"/>
      <c r="H532" s="232"/>
      <c r="I532" s="232"/>
      <c r="J532" s="232"/>
      <c r="K532" s="232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CX532" s="233"/>
      <c r="CY532" s="233"/>
    </row>
    <row r="533" spans="3:103" s="230" customFormat="1" ht="15" x14ac:dyDescent="0.2">
      <c r="C533" s="231"/>
      <c r="D533" s="232"/>
      <c r="E533" s="232"/>
      <c r="F533" s="232"/>
      <c r="G533" s="232"/>
      <c r="H533" s="232"/>
      <c r="I533" s="232"/>
      <c r="J533" s="232"/>
      <c r="K533" s="232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CX533" s="233"/>
      <c r="CY533" s="233"/>
    </row>
    <row r="534" spans="3:103" s="230" customFormat="1" ht="15" x14ac:dyDescent="0.2">
      <c r="C534" s="231"/>
      <c r="D534" s="232"/>
      <c r="E534" s="232"/>
      <c r="F534" s="232"/>
      <c r="G534" s="232"/>
      <c r="H534" s="232"/>
      <c r="I534" s="232"/>
      <c r="J534" s="232"/>
      <c r="K534" s="232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CX534" s="233"/>
      <c r="CY534" s="233"/>
    </row>
    <row r="535" spans="3:103" s="230" customFormat="1" ht="15" x14ac:dyDescent="0.2">
      <c r="C535" s="231"/>
      <c r="D535" s="232"/>
      <c r="E535" s="232"/>
      <c r="F535" s="232"/>
      <c r="G535" s="232"/>
      <c r="H535" s="232"/>
      <c r="I535" s="232"/>
      <c r="J535" s="232"/>
      <c r="K535" s="232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CX535" s="233"/>
      <c r="CY535" s="233"/>
    </row>
    <row r="536" spans="3:103" s="230" customFormat="1" ht="15" x14ac:dyDescent="0.2">
      <c r="C536" s="231"/>
      <c r="D536" s="232"/>
      <c r="E536" s="232"/>
      <c r="F536" s="232"/>
      <c r="G536" s="232"/>
      <c r="H536" s="232"/>
      <c r="I536" s="232"/>
      <c r="J536" s="232"/>
      <c r="K536" s="232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CX536" s="233"/>
      <c r="CY536" s="233"/>
    </row>
    <row r="537" spans="3:103" s="230" customFormat="1" ht="15" x14ac:dyDescent="0.2">
      <c r="C537" s="231"/>
      <c r="D537" s="232"/>
      <c r="E537" s="232"/>
      <c r="F537" s="232"/>
      <c r="G537" s="232"/>
      <c r="H537" s="232"/>
      <c r="I537" s="232"/>
      <c r="J537" s="232"/>
      <c r="K537" s="232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CX537" s="233"/>
      <c r="CY537" s="233"/>
    </row>
    <row r="538" spans="3:103" s="230" customFormat="1" ht="15" x14ac:dyDescent="0.2">
      <c r="C538" s="231"/>
      <c r="D538" s="232"/>
      <c r="E538" s="232"/>
      <c r="F538" s="232"/>
      <c r="G538" s="232"/>
      <c r="H538" s="232"/>
      <c r="I538" s="232"/>
      <c r="J538" s="232"/>
      <c r="K538" s="232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CX538" s="233"/>
      <c r="CY538" s="233"/>
    </row>
    <row r="539" spans="3:103" s="230" customFormat="1" ht="15" x14ac:dyDescent="0.2">
      <c r="C539" s="231"/>
      <c r="D539" s="232"/>
      <c r="E539" s="232"/>
      <c r="F539" s="232"/>
      <c r="G539" s="232"/>
      <c r="H539" s="232"/>
      <c r="I539" s="232"/>
      <c r="J539" s="232"/>
      <c r="K539" s="232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CX539" s="233"/>
      <c r="CY539" s="233"/>
    </row>
    <row r="540" spans="3:103" s="230" customFormat="1" ht="15" x14ac:dyDescent="0.2">
      <c r="C540" s="231"/>
      <c r="D540" s="232"/>
      <c r="E540" s="232"/>
      <c r="F540" s="232"/>
      <c r="G540" s="232"/>
      <c r="H540" s="232"/>
      <c r="I540" s="232"/>
      <c r="J540" s="232"/>
      <c r="K540" s="232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CX540" s="233"/>
      <c r="CY540" s="233"/>
    </row>
    <row r="541" spans="3:103" s="230" customFormat="1" ht="15" x14ac:dyDescent="0.2">
      <c r="C541" s="231"/>
      <c r="D541" s="232"/>
      <c r="E541" s="232"/>
      <c r="F541" s="232"/>
      <c r="G541" s="232"/>
      <c r="H541" s="232"/>
      <c r="I541" s="232"/>
      <c r="J541" s="232"/>
      <c r="K541" s="232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CX541" s="233"/>
      <c r="CY541" s="233"/>
    </row>
    <row r="542" spans="3:103" s="230" customFormat="1" ht="15" x14ac:dyDescent="0.2">
      <c r="C542" s="231"/>
      <c r="D542" s="232"/>
      <c r="E542" s="232"/>
      <c r="F542" s="232"/>
      <c r="G542" s="232"/>
      <c r="H542" s="232"/>
      <c r="I542" s="232"/>
      <c r="J542" s="232"/>
      <c r="K542" s="232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CX542" s="233"/>
      <c r="CY542" s="233"/>
    </row>
    <row r="543" spans="3:103" s="230" customFormat="1" ht="15" x14ac:dyDescent="0.2">
      <c r="C543" s="231"/>
      <c r="D543" s="232"/>
      <c r="E543" s="232"/>
      <c r="F543" s="232"/>
      <c r="G543" s="232"/>
      <c r="H543" s="232"/>
      <c r="I543" s="232"/>
      <c r="J543" s="232"/>
      <c r="K543" s="232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CX543" s="233"/>
      <c r="CY543" s="233"/>
    </row>
    <row r="544" spans="3:103" s="230" customFormat="1" ht="15" x14ac:dyDescent="0.2">
      <c r="C544" s="231"/>
      <c r="D544" s="232"/>
      <c r="E544" s="232"/>
      <c r="F544" s="232"/>
      <c r="G544" s="232"/>
      <c r="H544" s="232"/>
      <c r="I544" s="232"/>
      <c r="J544" s="232"/>
      <c r="K544" s="232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CX544" s="233"/>
      <c r="CY544" s="233"/>
    </row>
    <row r="545" spans="3:103" s="230" customFormat="1" ht="15" x14ac:dyDescent="0.2">
      <c r="C545" s="231"/>
      <c r="D545" s="232"/>
      <c r="E545" s="232"/>
      <c r="F545" s="232"/>
      <c r="G545" s="232"/>
      <c r="H545" s="232"/>
      <c r="I545" s="232"/>
      <c r="J545" s="232"/>
      <c r="K545" s="232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37"/>
      <c r="W545" s="237"/>
      <c r="X545" s="237"/>
      <c r="Y545" s="237"/>
      <c r="Z545" s="237"/>
      <c r="AA545" s="237"/>
      <c r="AB545" s="237"/>
      <c r="AC545" s="237"/>
      <c r="AD545" s="237"/>
      <c r="AE545" s="237"/>
      <c r="AF545" s="237"/>
      <c r="AG545" s="237"/>
      <c r="AH545" s="237"/>
      <c r="AI545" s="237"/>
      <c r="AJ545" s="237"/>
      <c r="AK545" s="237"/>
      <c r="CX545" s="233"/>
      <c r="CY545" s="233"/>
    </row>
    <row r="546" spans="3:103" s="230" customFormat="1" ht="15" x14ac:dyDescent="0.2">
      <c r="C546" s="231"/>
      <c r="D546" s="232"/>
      <c r="E546" s="232"/>
      <c r="F546" s="232"/>
      <c r="G546" s="232"/>
      <c r="H546" s="232"/>
      <c r="I546" s="232"/>
      <c r="J546" s="232"/>
      <c r="K546" s="232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CX546" s="233"/>
      <c r="CY546" s="233"/>
    </row>
    <row r="547" spans="3:103" s="230" customFormat="1" ht="15" x14ac:dyDescent="0.2">
      <c r="C547" s="231"/>
      <c r="D547" s="232"/>
      <c r="E547" s="232"/>
      <c r="F547" s="232"/>
      <c r="G547" s="232"/>
      <c r="H547" s="232"/>
      <c r="I547" s="232"/>
      <c r="J547" s="232"/>
      <c r="K547" s="232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CX547" s="233"/>
      <c r="CY547" s="233"/>
    </row>
    <row r="548" spans="3:103" s="230" customFormat="1" ht="15" x14ac:dyDescent="0.2">
      <c r="C548" s="231"/>
      <c r="D548" s="232"/>
      <c r="E548" s="232"/>
      <c r="F548" s="232"/>
      <c r="G548" s="232"/>
      <c r="H548" s="232"/>
      <c r="I548" s="232"/>
      <c r="J548" s="232"/>
      <c r="K548" s="232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CX548" s="233"/>
      <c r="CY548" s="233"/>
    </row>
    <row r="549" spans="3:103" s="230" customFormat="1" ht="15" x14ac:dyDescent="0.2">
      <c r="C549" s="231"/>
      <c r="D549" s="232"/>
      <c r="E549" s="232"/>
      <c r="F549" s="232"/>
      <c r="G549" s="232"/>
      <c r="H549" s="232"/>
      <c r="I549" s="232"/>
      <c r="J549" s="232"/>
      <c r="K549" s="232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CX549" s="233"/>
      <c r="CY549" s="233"/>
    </row>
    <row r="550" spans="3:103" s="230" customFormat="1" ht="15" x14ac:dyDescent="0.2">
      <c r="C550" s="231"/>
      <c r="D550" s="232"/>
      <c r="E550" s="232"/>
      <c r="F550" s="232"/>
      <c r="G550" s="232"/>
      <c r="H550" s="232"/>
      <c r="I550" s="232"/>
      <c r="J550" s="232"/>
      <c r="K550" s="232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37"/>
      <c r="W550" s="237"/>
      <c r="X550" s="237"/>
      <c r="Y550" s="237"/>
      <c r="Z550" s="237"/>
      <c r="AA550" s="237"/>
      <c r="AB550" s="237"/>
      <c r="AC550" s="237"/>
      <c r="AD550" s="237"/>
      <c r="AE550" s="237"/>
      <c r="AF550" s="237"/>
      <c r="AG550" s="237"/>
      <c r="AH550" s="237"/>
      <c r="AI550" s="237"/>
      <c r="AJ550" s="237"/>
      <c r="AK550" s="237"/>
      <c r="CX550" s="233"/>
      <c r="CY550" s="233"/>
    </row>
    <row r="551" spans="3:103" s="230" customFormat="1" ht="15" x14ac:dyDescent="0.2">
      <c r="C551" s="231"/>
      <c r="D551" s="232"/>
      <c r="E551" s="232"/>
      <c r="F551" s="232"/>
      <c r="G551" s="232"/>
      <c r="H551" s="232"/>
      <c r="I551" s="232"/>
      <c r="J551" s="232"/>
      <c r="K551" s="232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CX551" s="233"/>
      <c r="CY551" s="233"/>
    </row>
    <row r="552" spans="3:103" s="230" customFormat="1" ht="15" x14ac:dyDescent="0.2">
      <c r="C552" s="231"/>
      <c r="D552" s="232"/>
      <c r="E552" s="232"/>
      <c r="F552" s="232"/>
      <c r="G552" s="232"/>
      <c r="H552" s="232"/>
      <c r="I552" s="232"/>
      <c r="J552" s="232"/>
      <c r="K552" s="232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CX552" s="233"/>
      <c r="CY552" s="233"/>
    </row>
    <row r="553" spans="3:103" s="230" customFormat="1" ht="15" x14ac:dyDescent="0.2">
      <c r="C553" s="231"/>
      <c r="D553" s="232"/>
      <c r="E553" s="232"/>
      <c r="F553" s="232"/>
      <c r="G553" s="232"/>
      <c r="H553" s="232"/>
      <c r="I553" s="232"/>
      <c r="J553" s="232"/>
      <c r="K553" s="232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CX553" s="233"/>
      <c r="CY553" s="233"/>
    </row>
    <row r="554" spans="3:103" s="230" customFormat="1" ht="15" x14ac:dyDescent="0.2">
      <c r="C554" s="231"/>
      <c r="D554" s="232"/>
      <c r="E554" s="232"/>
      <c r="F554" s="232"/>
      <c r="G554" s="232"/>
      <c r="H554" s="232"/>
      <c r="I554" s="232"/>
      <c r="J554" s="232"/>
      <c r="K554" s="232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CX554" s="233"/>
      <c r="CY554" s="233"/>
    </row>
    <row r="555" spans="3:103" s="230" customFormat="1" ht="15" x14ac:dyDescent="0.2">
      <c r="C555" s="231"/>
      <c r="D555" s="232"/>
      <c r="E555" s="232"/>
      <c r="F555" s="232"/>
      <c r="G555" s="232"/>
      <c r="H555" s="232"/>
      <c r="I555" s="232"/>
      <c r="J555" s="232"/>
      <c r="K555" s="232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CX555" s="233"/>
      <c r="CY555" s="233"/>
    </row>
    <row r="556" spans="3:103" s="230" customFormat="1" ht="15" x14ac:dyDescent="0.2">
      <c r="C556" s="231"/>
      <c r="D556" s="232"/>
      <c r="E556" s="232"/>
      <c r="F556" s="232"/>
      <c r="G556" s="232"/>
      <c r="H556" s="232"/>
      <c r="I556" s="232"/>
      <c r="J556" s="232"/>
      <c r="K556" s="232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CX556" s="233"/>
      <c r="CY556" s="233"/>
    </row>
    <row r="557" spans="3:103" s="230" customFormat="1" ht="15" x14ac:dyDescent="0.2">
      <c r="C557" s="231"/>
      <c r="D557" s="232"/>
      <c r="E557" s="232"/>
      <c r="F557" s="232"/>
      <c r="G557" s="232"/>
      <c r="H557" s="232"/>
      <c r="I557" s="232"/>
      <c r="J557" s="232"/>
      <c r="K557" s="232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CX557" s="233"/>
      <c r="CY557" s="233"/>
    </row>
    <row r="558" spans="3:103" s="230" customFormat="1" ht="15" x14ac:dyDescent="0.2">
      <c r="C558" s="231"/>
      <c r="D558" s="232"/>
      <c r="E558" s="232"/>
      <c r="F558" s="232"/>
      <c r="G558" s="232"/>
      <c r="H558" s="232"/>
      <c r="I558" s="232"/>
      <c r="J558" s="232"/>
      <c r="K558" s="232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37"/>
      <c r="W558" s="237"/>
      <c r="X558" s="237"/>
      <c r="Y558" s="237"/>
      <c r="Z558" s="237"/>
      <c r="AA558" s="237"/>
      <c r="AB558" s="237"/>
      <c r="AC558" s="237"/>
      <c r="AD558" s="237"/>
      <c r="AE558" s="237"/>
      <c r="AF558" s="237"/>
      <c r="AG558" s="237"/>
      <c r="AH558" s="237"/>
      <c r="AI558" s="237"/>
      <c r="AJ558" s="237"/>
      <c r="AK558" s="237"/>
      <c r="CX558" s="233"/>
      <c r="CY558" s="233"/>
    </row>
    <row r="559" spans="3:103" s="230" customFormat="1" ht="15" x14ac:dyDescent="0.2">
      <c r="C559" s="231"/>
      <c r="D559" s="232"/>
      <c r="E559" s="232"/>
      <c r="F559" s="232"/>
      <c r="G559" s="232"/>
      <c r="H559" s="232"/>
      <c r="I559" s="232"/>
      <c r="J559" s="232"/>
      <c r="K559" s="232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CX559" s="233"/>
      <c r="CY559" s="233"/>
    </row>
    <row r="560" spans="3:103" s="230" customFormat="1" ht="15" x14ac:dyDescent="0.2">
      <c r="C560" s="231"/>
      <c r="D560" s="232"/>
      <c r="E560" s="232"/>
      <c r="F560" s="232"/>
      <c r="G560" s="232"/>
      <c r="H560" s="232"/>
      <c r="I560" s="232"/>
      <c r="J560" s="232"/>
      <c r="K560" s="232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CX560" s="233"/>
      <c r="CY560" s="233"/>
    </row>
    <row r="561" spans="3:103" s="230" customFormat="1" ht="15" x14ac:dyDescent="0.2">
      <c r="C561" s="231"/>
      <c r="D561" s="232"/>
      <c r="E561" s="232"/>
      <c r="F561" s="232"/>
      <c r="G561" s="232"/>
      <c r="H561" s="232"/>
      <c r="I561" s="232"/>
      <c r="J561" s="232"/>
      <c r="K561" s="232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CX561" s="233"/>
      <c r="CY561" s="233"/>
    </row>
    <row r="562" spans="3:103" s="230" customFormat="1" ht="15" x14ac:dyDescent="0.2">
      <c r="C562" s="231"/>
      <c r="D562" s="232"/>
      <c r="E562" s="232"/>
      <c r="F562" s="232"/>
      <c r="G562" s="232"/>
      <c r="H562" s="232"/>
      <c r="I562" s="232"/>
      <c r="J562" s="232"/>
      <c r="K562" s="232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CX562" s="233"/>
      <c r="CY562" s="233"/>
    </row>
    <row r="563" spans="3:103" s="230" customFormat="1" ht="15" x14ac:dyDescent="0.2">
      <c r="C563" s="231"/>
      <c r="D563" s="232"/>
      <c r="E563" s="232"/>
      <c r="F563" s="232"/>
      <c r="G563" s="232"/>
      <c r="H563" s="232"/>
      <c r="I563" s="232"/>
      <c r="J563" s="232"/>
      <c r="K563" s="232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CX563" s="233"/>
      <c r="CY563" s="233"/>
    </row>
    <row r="564" spans="3:103" s="230" customFormat="1" ht="15" x14ac:dyDescent="0.2">
      <c r="C564" s="231"/>
      <c r="D564" s="232"/>
      <c r="E564" s="232"/>
      <c r="F564" s="232"/>
      <c r="G564" s="232"/>
      <c r="H564" s="232"/>
      <c r="I564" s="232"/>
      <c r="J564" s="232"/>
      <c r="K564" s="232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37"/>
      <c r="W564" s="237"/>
      <c r="X564" s="237"/>
      <c r="Y564" s="237"/>
      <c r="Z564" s="237"/>
      <c r="AA564" s="237"/>
      <c r="AB564" s="237"/>
      <c r="AC564" s="237"/>
      <c r="AD564" s="237"/>
      <c r="AE564" s="237"/>
      <c r="AF564" s="237"/>
      <c r="AG564" s="237"/>
      <c r="AH564" s="237"/>
      <c r="AI564" s="237"/>
      <c r="AJ564" s="237"/>
      <c r="AK564" s="237"/>
      <c r="CX564" s="233"/>
      <c r="CY564" s="233"/>
    </row>
    <row r="565" spans="3:103" s="230" customFormat="1" ht="15" x14ac:dyDescent="0.2">
      <c r="C565" s="231"/>
      <c r="D565" s="232"/>
      <c r="E565" s="232"/>
      <c r="F565" s="232"/>
      <c r="G565" s="232"/>
      <c r="H565" s="232"/>
      <c r="I565" s="232"/>
      <c r="J565" s="232"/>
      <c r="K565" s="232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CX565" s="233"/>
      <c r="CY565" s="233"/>
    </row>
    <row r="566" spans="3:103" s="230" customFormat="1" ht="15" x14ac:dyDescent="0.2">
      <c r="C566" s="231"/>
      <c r="D566" s="232"/>
      <c r="E566" s="232"/>
      <c r="F566" s="232"/>
      <c r="G566" s="232"/>
      <c r="H566" s="232"/>
      <c r="I566" s="232"/>
      <c r="J566" s="232"/>
      <c r="K566" s="232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CX566" s="233"/>
      <c r="CY566" s="233"/>
    </row>
    <row r="567" spans="3:103" s="230" customFormat="1" ht="15" x14ac:dyDescent="0.2">
      <c r="C567" s="231"/>
      <c r="D567" s="232"/>
      <c r="E567" s="232"/>
      <c r="F567" s="232"/>
      <c r="G567" s="232"/>
      <c r="H567" s="232"/>
      <c r="I567" s="232"/>
      <c r="J567" s="232"/>
      <c r="K567" s="232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CX567" s="233"/>
      <c r="CY567" s="233"/>
    </row>
    <row r="568" spans="3:103" s="230" customFormat="1" ht="15" x14ac:dyDescent="0.2">
      <c r="C568" s="231"/>
      <c r="D568" s="232"/>
      <c r="E568" s="232"/>
      <c r="F568" s="232"/>
      <c r="G568" s="232"/>
      <c r="H568" s="232"/>
      <c r="I568" s="232"/>
      <c r="J568" s="232"/>
      <c r="K568" s="232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CX568" s="233"/>
      <c r="CY568" s="233"/>
    </row>
    <row r="569" spans="3:103" s="230" customFormat="1" ht="15" x14ac:dyDescent="0.2">
      <c r="C569" s="231"/>
      <c r="D569" s="232"/>
      <c r="E569" s="232"/>
      <c r="F569" s="232"/>
      <c r="G569" s="232"/>
      <c r="H569" s="232"/>
      <c r="I569" s="232"/>
      <c r="J569" s="232"/>
      <c r="K569" s="232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CX569" s="233"/>
      <c r="CY569" s="233"/>
    </row>
    <row r="570" spans="3:103" s="230" customFormat="1" ht="15" x14ac:dyDescent="0.2">
      <c r="C570" s="231"/>
      <c r="D570" s="232"/>
      <c r="E570" s="232"/>
      <c r="F570" s="232"/>
      <c r="G570" s="232"/>
      <c r="H570" s="232"/>
      <c r="I570" s="232"/>
      <c r="J570" s="232"/>
      <c r="K570" s="232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CX570" s="233"/>
      <c r="CY570" s="233"/>
    </row>
    <row r="571" spans="3:103" s="230" customFormat="1" ht="15" x14ac:dyDescent="0.2">
      <c r="C571" s="231"/>
      <c r="D571" s="232"/>
      <c r="E571" s="232"/>
      <c r="F571" s="232"/>
      <c r="G571" s="232"/>
      <c r="H571" s="232"/>
      <c r="I571" s="232"/>
      <c r="J571" s="232"/>
      <c r="K571" s="232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CX571" s="233"/>
      <c r="CY571" s="233"/>
    </row>
    <row r="572" spans="3:103" s="230" customFormat="1" ht="15" x14ac:dyDescent="0.2">
      <c r="C572" s="231"/>
      <c r="D572" s="232"/>
      <c r="E572" s="232"/>
      <c r="F572" s="232"/>
      <c r="G572" s="232"/>
      <c r="H572" s="232"/>
      <c r="I572" s="232"/>
      <c r="J572" s="232"/>
      <c r="K572" s="232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CX572" s="233"/>
      <c r="CY572" s="233"/>
    </row>
    <row r="573" spans="3:103" s="230" customFormat="1" ht="15" x14ac:dyDescent="0.2">
      <c r="C573" s="231"/>
      <c r="D573" s="232"/>
      <c r="E573" s="232"/>
      <c r="F573" s="232"/>
      <c r="G573" s="232"/>
      <c r="H573" s="232"/>
      <c r="I573" s="232"/>
      <c r="J573" s="232"/>
      <c r="K573" s="232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CX573" s="233"/>
      <c r="CY573" s="233"/>
    </row>
    <row r="574" spans="3:103" s="230" customFormat="1" ht="15" x14ac:dyDescent="0.2">
      <c r="C574" s="231"/>
      <c r="D574" s="232"/>
      <c r="E574" s="232"/>
      <c r="F574" s="232"/>
      <c r="G574" s="232"/>
      <c r="H574" s="232"/>
      <c r="I574" s="232"/>
      <c r="J574" s="232"/>
      <c r="K574" s="232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CX574" s="233"/>
      <c r="CY574" s="233"/>
    </row>
    <row r="575" spans="3:103" s="230" customFormat="1" ht="15" x14ac:dyDescent="0.2">
      <c r="C575" s="231"/>
      <c r="D575" s="232"/>
      <c r="E575" s="232"/>
      <c r="F575" s="232"/>
      <c r="G575" s="232"/>
      <c r="H575" s="232"/>
      <c r="I575" s="232"/>
      <c r="J575" s="232"/>
      <c r="K575" s="232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CX575" s="233"/>
      <c r="CY575" s="233"/>
    </row>
    <row r="576" spans="3:103" s="230" customFormat="1" ht="15" x14ac:dyDescent="0.2">
      <c r="C576" s="231"/>
      <c r="D576" s="232"/>
      <c r="E576" s="232"/>
      <c r="F576" s="232"/>
      <c r="G576" s="232"/>
      <c r="H576" s="232"/>
      <c r="I576" s="232"/>
      <c r="J576" s="232"/>
      <c r="K576" s="232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CX576" s="233"/>
      <c r="CY576" s="233"/>
    </row>
    <row r="577" spans="3:103" s="230" customFormat="1" ht="15" x14ac:dyDescent="0.2">
      <c r="C577" s="231"/>
      <c r="D577" s="232"/>
      <c r="E577" s="232"/>
      <c r="F577" s="232"/>
      <c r="G577" s="232"/>
      <c r="H577" s="232"/>
      <c r="I577" s="232"/>
      <c r="J577" s="232"/>
      <c r="K577" s="232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CX577" s="233"/>
      <c r="CY577" s="233"/>
    </row>
    <row r="578" spans="3:103" s="230" customFormat="1" ht="15" x14ac:dyDescent="0.2">
      <c r="C578" s="231"/>
      <c r="D578" s="232"/>
      <c r="E578" s="232"/>
      <c r="F578" s="232"/>
      <c r="G578" s="232"/>
      <c r="H578" s="232"/>
      <c r="I578" s="232"/>
      <c r="J578" s="232"/>
      <c r="K578" s="232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CX578" s="233"/>
      <c r="CY578" s="233"/>
    </row>
    <row r="579" spans="3:103" s="230" customFormat="1" ht="15" x14ac:dyDescent="0.2">
      <c r="C579" s="231"/>
      <c r="D579" s="232"/>
      <c r="E579" s="232"/>
      <c r="F579" s="232"/>
      <c r="G579" s="232"/>
      <c r="H579" s="232"/>
      <c r="I579" s="232"/>
      <c r="J579" s="232"/>
      <c r="K579" s="232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CX579" s="233"/>
      <c r="CY579" s="233"/>
    </row>
    <row r="580" spans="3:103" s="230" customFormat="1" ht="15" x14ac:dyDescent="0.2">
      <c r="C580" s="231"/>
      <c r="D580" s="232"/>
      <c r="E580" s="232"/>
      <c r="F580" s="232"/>
      <c r="G580" s="232"/>
      <c r="H580" s="232"/>
      <c r="I580" s="232"/>
      <c r="J580" s="232"/>
      <c r="K580" s="232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CX580" s="233"/>
      <c r="CY580" s="233"/>
    </row>
    <row r="581" spans="3:103" s="230" customFormat="1" ht="15" x14ac:dyDescent="0.2">
      <c r="C581" s="231"/>
      <c r="D581" s="232"/>
      <c r="E581" s="232"/>
      <c r="F581" s="232"/>
      <c r="G581" s="232"/>
      <c r="H581" s="232"/>
      <c r="I581" s="232"/>
      <c r="J581" s="232"/>
      <c r="K581" s="232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CX581" s="233"/>
      <c r="CY581" s="233"/>
    </row>
    <row r="582" spans="3:103" s="230" customFormat="1" ht="15" x14ac:dyDescent="0.2">
      <c r="C582" s="231"/>
      <c r="D582" s="232"/>
      <c r="E582" s="232"/>
      <c r="F582" s="232"/>
      <c r="G582" s="232"/>
      <c r="H582" s="232"/>
      <c r="I582" s="232"/>
      <c r="J582" s="232"/>
      <c r="K582" s="232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CX582" s="233"/>
      <c r="CY582" s="233"/>
    </row>
    <row r="583" spans="3:103" s="230" customFormat="1" ht="15" x14ac:dyDescent="0.2">
      <c r="C583" s="231"/>
      <c r="D583" s="232"/>
      <c r="E583" s="232"/>
      <c r="F583" s="232"/>
      <c r="G583" s="232"/>
      <c r="H583" s="232"/>
      <c r="I583" s="232"/>
      <c r="J583" s="232"/>
      <c r="K583" s="232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CX583" s="233"/>
      <c r="CY583" s="233"/>
    </row>
    <row r="584" spans="3:103" s="230" customFormat="1" ht="15" x14ac:dyDescent="0.2">
      <c r="C584" s="231"/>
      <c r="D584" s="232"/>
      <c r="E584" s="232"/>
      <c r="F584" s="232"/>
      <c r="G584" s="232"/>
      <c r="H584" s="232"/>
      <c r="I584" s="232"/>
      <c r="J584" s="232"/>
      <c r="K584" s="232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CX584" s="233"/>
      <c r="CY584" s="233"/>
    </row>
    <row r="585" spans="3:103" s="230" customFormat="1" ht="15" x14ac:dyDescent="0.2">
      <c r="C585" s="231"/>
      <c r="D585" s="232"/>
      <c r="E585" s="232"/>
      <c r="F585" s="232"/>
      <c r="G585" s="232"/>
      <c r="H585" s="232"/>
      <c r="I585" s="232"/>
      <c r="J585" s="232"/>
      <c r="K585" s="232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CX585" s="233"/>
      <c r="CY585" s="233"/>
    </row>
    <row r="586" spans="3:103" s="230" customFormat="1" ht="15" x14ac:dyDescent="0.2">
      <c r="C586" s="231"/>
      <c r="D586" s="232"/>
      <c r="E586" s="232"/>
      <c r="F586" s="232"/>
      <c r="G586" s="232"/>
      <c r="H586" s="232"/>
      <c r="I586" s="232"/>
      <c r="J586" s="232"/>
      <c r="K586" s="232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CX586" s="233"/>
      <c r="CY586" s="233"/>
    </row>
    <row r="587" spans="3:103" s="230" customFormat="1" ht="15" x14ac:dyDescent="0.2">
      <c r="C587" s="231"/>
      <c r="D587" s="232"/>
      <c r="E587" s="232"/>
      <c r="F587" s="232"/>
      <c r="G587" s="232"/>
      <c r="H587" s="232"/>
      <c r="I587" s="232"/>
      <c r="J587" s="232"/>
      <c r="K587" s="232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37"/>
      <c r="W587" s="237"/>
      <c r="X587" s="237"/>
      <c r="Y587" s="237"/>
      <c r="Z587" s="237"/>
      <c r="AA587" s="237"/>
      <c r="AB587" s="237"/>
      <c r="AC587" s="237"/>
      <c r="AD587" s="237"/>
      <c r="AE587" s="237"/>
      <c r="AF587" s="237"/>
      <c r="AG587" s="237"/>
      <c r="AH587" s="237"/>
      <c r="AI587" s="237"/>
      <c r="AJ587" s="237"/>
      <c r="AK587" s="237"/>
      <c r="CX587" s="233"/>
      <c r="CY587" s="233"/>
    </row>
    <row r="588" spans="3:103" s="230" customFormat="1" ht="15" x14ac:dyDescent="0.2">
      <c r="C588" s="231"/>
      <c r="D588" s="232"/>
      <c r="E588" s="232"/>
      <c r="F588" s="232"/>
      <c r="G588" s="232"/>
      <c r="H588" s="232"/>
      <c r="I588" s="232"/>
      <c r="J588" s="232"/>
      <c r="K588" s="232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CX588" s="233"/>
      <c r="CY588" s="233"/>
    </row>
    <row r="589" spans="3:103" s="230" customFormat="1" ht="15" x14ac:dyDescent="0.2">
      <c r="C589" s="231"/>
      <c r="D589" s="232"/>
      <c r="E589" s="232"/>
      <c r="F589" s="232"/>
      <c r="G589" s="232"/>
      <c r="H589" s="232"/>
      <c r="I589" s="232"/>
      <c r="J589" s="232"/>
      <c r="K589" s="232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CX589" s="233"/>
      <c r="CY589" s="233"/>
    </row>
    <row r="590" spans="3:103" s="230" customFormat="1" ht="15" x14ac:dyDescent="0.2">
      <c r="C590" s="231"/>
      <c r="D590" s="232"/>
      <c r="E590" s="232"/>
      <c r="F590" s="232"/>
      <c r="G590" s="232"/>
      <c r="H590" s="232"/>
      <c r="I590" s="232"/>
      <c r="J590" s="232"/>
      <c r="K590" s="232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CX590" s="233"/>
      <c r="CY590" s="233"/>
    </row>
    <row r="591" spans="3:103" s="230" customFormat="1" ht="15" x14ac:dyDescent="0.2">
      <c r="C591" s="231"/>
      <c r="D591" s="232"/>
      <c r="E591" s="232"/>
      <c r="F591" s="232"/>
      <c r="G591" s="232"/>
      <c r="H591" s="232"/>
      <c r="I591" s="232"/>
      <c r="J591" s="232"/>
      <c r="K591" s="232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CX591" s="233"/>
      <c r="CY591" s="233"/>
    </row>
    <row r="592" spans="3:103" s="230" customFormat="1" ht="15" x14ac:dyDescent="0.2">
      <c r="C592" s="231"/>
      <c r="D592" s="232"/>
      <c r="E592" s="232"/>
      <c r="F592" s="232"/>
      <c r="G592" s="232"/>
      <c r="H592" s="232"/>
      <c r="I592" s="232"/>
      <c r="J592" s="232"/>
      <c r="K592" s="232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37"/>
      <c r="W592" s="237"/>
      <c r="X592" s="237"/>
      <c r="Y592" s="237"/>
      <c r="Z592" s="237"/>
      <c r="AA592" s="237"/>
      <c r="AB592" s="237"/>
      <c r="AC592" s="237"/>
      <c r="AD592" s="237"/>
      <c r="AE592" s="237"/>
      <c r="AF592" s="237"/>
      <c r="AG592" s="237"/>
      <c r="AH592" s="237"/>
      <c r="AI592" s="237"/>
      <c r="AJ592" s="237"/>
      <c r="AK592" s="237"/>
      <c r="CX592" s="233"/>
      <c r="CY592" s="233"/>
    </row>
    <row r="593" spans="3:103" s="230" customFormat="1" ht="15" x14ac:dyDescent="0.2">
      <c r="C593" s="231"/>
      <c r="D593" s="232"/>
      <c r="E593" s="232"/>
      <c r="F593" s="232"/>
      <c r="G593" s="232"/>
      <c r="H593" s="232"/>
      <c r="I593" s="232"/>
      <c r="J593" s="232"/>
      <c r="K593" s="232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CX593" s="233"/>
      <c r="CY593" s="233"/>
    </row>
    <row r="594" spans="3:103" s="230" customFormat="1" ht="15" x14ac:dyDescent="0.2">
      <c r="C594" s="231"/>
      <c r="D594" s="232"/>
      <c r="E594" s="232"/>
      <c r="F594" s="232"/>
      <c r="G594" s="232"/>
      <c r="H594" s="232"/>
      <c r="I594" s="232"/>
      <c r="J594" s="232"/>
      <c r="K594" s="232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CX594" s="233"/>
      <c r="CY594" s="233"/>
    </row>
    <row r="595" spans="3:103" s="230" customFormat="1" ht="15" x14ac:dyDescent="0.2">
      <c r="C595" s="231"/>
      <c r="D595" s="232"/>
      <c r="E595" s="232"/>
      <c r="F595" s="232"/>
      <c r="G595" s="232"/>
      <c r="H595" s="232"/>
      <c r="I595" s="232"/>
      <c r="J595" s="232"/>
      <c r="K595" s="232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CX595" s="233"/>
      <c r="CY595" s="233"/>
    </row>
    <row r="596" spans="3:103" s="230" customFormat="1" ht="15" x14ac:dyDescent="0.2">
      <c r="C596" s="231"/>
      <c r="D596" s="232"/>
      <c r="E596" s="232"/>
      <c r="F596" s="232"/>
      <c r="G596" s="232"/>
      <c r="H596" s="232"/>
      <c r="I596" s="232"/>
      <c r="J596" s="232"/>
      <c r="K596" s="232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CX596" s="233"/>
      <c r="CY596" s="233"/>
    </row>
    <row r="597" spans="3:103" s="230" customFormat="1" ht="15" x14ac:dyDescent="0.2">
      <c r="C597" s="231"/>
      <c r="D597" s="232"/>
      <c r="E597" s="232"/>
      <c r="F597" s="232"/>
      <c r="G597" s="232"/>
      <c r="H597" s="232"/>
      <c r="I597" s="232"/>
      <c r="J597" s="232"/>
      <c r="K597" s="232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CX597" s="233"/>
      <c r="CY597" s="233"/>
    </row>
    <row r="598" spans="3:103" s="230" customFormat="1" ht="15" x14ac:dyDescent="0.2">
      <c r="C598" s="231"/>
      <c r="D598" s="232"/>
      <c r="E598" s="232"/>
      <c r="F598" s="232"/>
      <c r="G598" s="232"/>
      <c r="H598" s="232"/>
      <c r="I598" s="232"/>
      <c r="J598" s="232"/>
      <c r="K598" s="232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CX598" s="233"/>
      <c r="CY598" s="233"/>
    </row>
    <row r="599" spans="3:103" s="230" customFormat="1" ht="15" x14ac:dyDescent="0.2">
      <c r="C599" s="231"/>
      <c r="D599" s="232"/>
      <c r="E599" s="232"/>
      <c r="F599" s="232"/>
      <c r="G599" s="232"/>
      <c r="H599" s="232"/>
      <c r="I599" s="232"/>
      <c r="J599" s="232"/>
      <c r="K599" s="232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CX599" s="233"/>
      <c r="CY599" s="233"/>
    </row>
    <row r="600" spans="3:103" s="230" customFormat="1" ht="15" x14ac:dyDescent="0.2">
      <c r="C600" s="231"/>
      <c r="D600" s="232"/>
      <c r="E600" s="232"/>
      <c r="F600" s="232"/>
      <c r="G600" s="232"/>
      <c r="H600" s="232"/>
      <c r="I600" s="232"/>
      <c r="J600" s="232"/>
      <c r="K600" s="232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37"/>
      <c r="W600" s="237"/>
      <c r="X600" s="237"/>
      <c r="Y600" s="237"/>
      <c r="Z600" s="237"/>
      <c r="AA600" s="237"/>
      <c r="AB600" s="237"/>
      <c r="AC600" s="237"/>
      <c r="AD600" s="237"/>
      <c r="AE600" s="237"/>
      <c r="AF600" s="237"/>
      <c r="AG600" s="237"/>
      <c r="AH600" s="237"/>
      <c r="AI600" s="237"/>
      <c r="AJ600" s="237"/>
      <c r="AK600" s="237"/>
      <c r="CX600" s="233"/>
      <c r="CY600" s="233"/>
    </row>
    <row r="601" spans="3:103" s="230" customFormat="1" ht="15" x14ac:dyDescent="0.2">
      <c r="C601" s="231"/>
      <c r="D601" s="232"/>
      <c r="E601" s="232"/>
      <c r="F601" s="232"/>
      <c r="G601" s="232"/>
      <c r="H601" s="232"/>
      <c r="I601" s="232"/>
      <c r="J601" s="232"/>
      <c r="K601" s="232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CX601" s="233"/>
      <c r="CY601" s="233"/>
    </row>
    <row r="602" spans="3:103" s="230" customFormat="1" ht="15" x14ac:dyDescent="0.2">
      <c r="C602" s="231"/>
      <c r="D602" s="232"/>
      <c r="E602" s="232"/>
      <c r="F602" s="232"/>
      <c r="G602" s="232"/>
      <c r="H602" s="232"/>
      <c r="I602" s="232"/>
      <c r="J602" s="232"/>
      <c r="K602" s="232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CX602" s="233"/>
      <c r="CY602" s="233"/>
    </row>
    <row r="603" spans="3:103" s="230" customFormat="1" ht="15" x14ac:dyDescent="0.2">
      <c r="C603" s="231"/>
      <c r="D603" s="232"/>
      <c r="E603" s="232"/>
      <c r="F603" s="232"/>
      <c r="G603" s="232"/>
      <c r="H603" s="232"/>
      <c r="I603" s="232"/>
      <c r="J603" s="232"/>
      <c r="K603" s="232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CX603" s="233"/>
      <c r="CY603" s="233"/>
    </row>
    <row r="604" spans="3:103" s="230" customFormat="1" ht="15" x14ac:dyDescent="0.2">
      <c r="C604" s="231"/>
      <c r="D604" s="232"/>
      <c r="E604" s="232"/>
      <c r="F604" s="232"/>
      <c r="G604" s="232"/>
      <c r="H604" s="232"/>
      <c r="I604" s="232"/>
      <c r="J604" s="232"/>
      <c r="K604" s="232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CX604" s="233"/>
      <c r="CY604" s="233"/>
    </row>
    <row r="605" spans="3:103" s="230" customFormat="1" ht="15" x14ac:dyDescent="0.2">
      <c r="C605" s="231"/>
      <c r="D605" s="232"/>
      <c r="E605" s="232"/>
      <c r="F605" s="232"/>
      <c r="G605" s="232"/>
      <c r="H605" s="232"/>
      <c r="I605" s="232"/>
      <c r="J605" s="232"/>
      <c r="K605" s="232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CX605" s="233"/>
      <c r="CY605" s="233"/>
    </row>
    <row r="606" spans="3:103" s="230" customFormat="1" ht="15" x14ac:dyDescent="0.2">
      <c r="C606" s="231"/>
      <c r="D606" s="232"/>
      <c r="E606" s="232"/>
      <c r="F606" s="232"/>
      <c r="G606" s="232"/>
      <c r="H606" s="232"/>
      <c r="I606" s="232"/>
      <c r="J606" s="232"/>
      <c r="K606" s="232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37"/>
      <c r="W606" s="237"/>
      <c r="X606" s="237"/>
      <c r="Y606" s="237"/>
      <c r="Z606" s="237"/>
      <c r="AA606" s="237"/>
      <c r="AB606" s="237"/>
      <c r="AC606" s="237"/>
      <c r="AD606" s="237"/>
      <c r="AE606" s="237"/>
      <c r="AF606" s="237"/>
      <c r="AG606" s="237"/>
      <c r="AH606" s="237"/>
      <c r="AI606" s="237"/>
      <c r="AJ606" s="237"/>
      <c r="AK606" s="237"/>
      <c r="CX606" s="233"/>
      <c r="CY606" s="233"/>
    </row>
    <row r="607" spans="3:103" s="230" customFormat="1" ht="15" x14ac:dyDescent="0.2">
      <c r="C607" s="231"/>
      <c r="D607" s="232"/>
      <c r="E607" s="232"/>
      <c r="F607" s="232"/>
      <c r="G607" s="232"/>
      <c r="H607" s="232"/>
      <c r="I607" s="232"/>
      <c r="J607" s="232"/>
      <c r="K607" s="232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CX607" s="233"/>
      <c r="CY607" s="233"/>
    </row>
    <row r="608" spans="3:103" s="230" customFormat="1" ht="15" x14ac:dyDescent="0.2">
      <c r="C608" s="231"/>
      <c r="D608" s="232"/>
      <c r="E608" s="232"/>
      <c r="F608" s="232"/>
      <c r="G608" s="232"/>
      <c r="H608" s="232"/>
      <c r="I608" s="232"/>
      <c r="J608" s="232"/>
      <c r="K608" s="232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CX608" s="233"/>
      <c r="CY608" s="233"/>
    </row>
    <row r="609" spans="3:103" s="230" customFormat="1" ht="15" x14ac:dyDescent="0.2">
      <c r="C609" s="231"/>
      <c r="D609" s="232"/>
      <c r="E609" s="232"/>
      <c r="F609" s="232"/>
      <c r="G609" s="232"/>
      <c r="H609" s="232"/>
      <c r="I609" s="232"/>
      <c r="J609" s="232"/>
      <c r="K609" s="232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CX609" s="233"/>
      <c r="CY609" s="233"/>
    </row>
    <row r="610" spans="3:103" s="230" customFormat="1" ht="15" x14ac:dyDescent="0.2">
      <c r="C610" s="231"/>
      <c r="D610" s="232"/>
      <c r="E610" s="232"/>
      <c r="F610" s="232"/>
      <c r="G610" s="232"/>
      <c r="H610" s="232"/>
      <c r="I610" s="232"/>
      <c r="J610" s="232"/>
      <c r="K610" s="232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CX610" s="233"/>
      <c r="CY610" s="233"/>
    </row>
    <row r="611" spans="3:103" s="230" customFormat="1" ht="15" x14ac:dyDescent="0.2">
      <c r="C611" s="231"/>
      <c r="D611" s="232"/>
      <c r="E611" s="232"/>
      <c r="F611" s="232"/>
      <c r="G611" s="232"/>
      <c r="H611" s="232"/>
      <c r="I611" s="232"/>
      <c r="J611" s="232"/>
      <c r="K611" s="232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CX611" s="233"/>
      <c r="CY611" s="233"/>
    </row>
    <row r="612" spans="3:103" s="230" customFormat="1" ht="15" x14ac:dyDescent="0.2">
      <c r="C612" s="231"/>
      <c r="D612" s="232"/>
      <c r="E612" s="232"/>
      <c r="F612" s="232"/>
      <c r="G612" s="232"/>
      <c r="H612" s="232"/>
      <c r="I612" s="232"/>
      <c r="J612" s="232"/>
      <c r="K612" s="232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CX612" s="233"/>
      <c r="CY612" s="233"/>
    </row>
    <row r="613" spans="3:103" s="230" customFormat="1" ht="15" x14ac:dyDescent="0.2">
      <c r="C613" s="231"/>
      <c r="D613" s="232"/>
      <c r="E613" s="232"/>
      <c r="F613" s="232"/>
      <c r="G613" s="232"/>
      <c r="H613" s="232"/>
      <c r="I613" s="232"/>
      <c r="J613" s="232"/>
      <c r="K613" s="232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CX613" s="233"/>
      <c r="CY613" s="233"/>
    </row>
    <row r="614" spans="3:103" s="230" customFormat="1" ht="15" x14ac:dyDescent="0.2">
      <c r="C614" s="231"/>
      <c r="D614" s="232"/>
      <c r="E614" s="232"/>
      <c r="F614" s="232"/>
      <c r="G614" s="232"/>
      <c r="H614" s="232"/>
      <c r="I614" s="232"/>
      <c r="J614" s="232"/>
      <c r="K614" s="232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CX614" s="233"/>
      <c r="CY614" s="233"/>
    </row>
    <row r="615" spans="3:103" s="230" customFormat="1" ht="15" x14ac:dyDescent="0.2">
      <c r="C615" s="231"/>
      <c r="D615" s="232"/>
      <c r="E615" s="232"/>
      <c r="F615" s="232"/>
      <c r="G615" s="232"/>
      <c r="H615" s="232"/>
      <c r="I615" s="232"/>
      <c r="J615" s="232"/>
      <c r="K615" s="232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CX615" s="233"/>
      <c r="CY615" s="233"/>
    </row>
    <row r="616" spans="3:103" s="230" customFormat="1" ht="15" x14ac:dyDescent="0.2">
      <c r="C616" s="231"/>
      <c r="D616" s="232"/>
      <c r="E616" s="232"/>
      <c r="F616" s="232"/>
      <c r="G616" s="232"/>
      <c r="H616" s="232"/>
      <c r="I616" s="232"/>
      <c r="J616" s="232"/>
      <c r="K616" s="232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CX616" s="233"/>
      <c r="CY616" s="233"/>
    </row>
    <row r="617" spans="3:103" s="230" customFormat="1" ht="15" x14ac:dyDescent="0.2">
      <c r="C617" s="231"/>
      <c r="D617" s="232"/>
      <c r="E617" s="232"/>
      <c r="F617" s="232"/>
      <c r="G617" s="232"/>
      <c r="H617" s="232"/>
      <c r="I617" s="232"/>
      <c r="J617" s="232"/>
      <c r="K617" s="232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CX617" s="233"/>
      <c r="CY617" s="233"/>
    </row>
    <row r="618" spans="3:103" s="230" customFormat="1" ht="15" x14ac:dyDescent="0.2">
      <c r="C618" s="231"/>
      <c r="D618" s="232"/>
      <c r="E618" s="232"/>
      <c r="F618" s="232"/>
      <c r="G618" s="232"/>
      <c r="H618" s="232"/>
      <c r="I618" s="232"/>
      <c r="J618" s="232"/>
      <c r="K618" s="232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CX618" s="233"/>
      <c r="CY618" s="233"/>
    </row>
    <row r="619" spans="3:103" s="230" customFormat="1" ht="15" x14ac:dyDescent="0.2">
      <c r="C619" s="231"/>
      <c r="D619" s="232"/>
      <c r="E619" s="232"/>
      <c r="F619" s="232"/>
      <c r="G619" s="232"/>
      <c r="H619" s="232"/>
      <c r="I619" s="232"/>
      <c r="J619" s="232"/>
      <c r="K619" s="232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CX619" s="233"/>
      <c r="CY619" s="233"/>
    </row>
    <row r="620" spans="3:103" s="230" customFormat="1" ht="15" x14ac:dyDescent="0.2">
      <c r="C620" s="231"/>
      <c r="D620" s="232"/>
      <c r="E620" s="232"/>
      <c r="F620" s="232"/>
      <c r="G620" s="232"/>
      <c r="H620" s="232"/>
      <c r="I620" s="232"/>
      <c r="J620" s="232"/>
      <c r="K620" s="232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CX620" s="233"/>
      <c r="CY620" s="233"/>
    </row>
    <row r="621" spans="3:103" s="230" customFormat="1" ht="15" x14ac:dyDescent="0.2">
      <c r="C621" s="231"/>
      <c r="D621" s="232"/>
      <c r="E621" s="232"/>
      <c r="F621" s="232"/>
      <c r="G621" s="232"/>
      <c r="H621" s="232"/>
      <c r="I621" s="232"/>
      <c r="J621" s="232"/>
      <c r="K621" s="232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CX621" s="233"/>
      <c r="CY621" s="233"/>
    </row>
    <row r="622" spans="3:103" s="230" customFormat="1" ht="15" x14ac:dyDescent="0.2">
      <c r="C622" s="231"/>
      <c r="D622" s="232"/>
      <c r="E622" s="232"/>
      <c r="F622" s="232"/>
      <c r="G622" s="232"/>
      <c r="H622" s="232"/>
      <c r="I622" s="232"/>
      <c r="J622" s="232"/>
      <c r="K622" s="232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CX622" s="233"/>
      <c r="CY622" s="233"/>
    </row>
    <row r="623" spans="3:103" s="230" customFormat="1" ht="15" x14ac:dyDescent="0.2">
      <c r="C623" s="231"/>
      <c r="D623" s="232"/>
      <c r="E623" s="232"/>
      <c r="F623" s="232"/>
      <c r="G623" s="232"/>
      <c r="H623" s="232"/>
      <c r="I623" s="232"/>
      <c r="J623" s="232"/>
      <c r="K623" s="232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CX623" s="233"/>
      <c r="CY623" s="233"/>
    </row>
    <row r="624" spans="3:103" s="230" customFormat="1" ht="15" x14ac:dyDescent="0.2">
      <c r="C624" s="231"/>
      <c r="D624" s="232"/>
      <c r="E624" s="232"/>
      <c r="F624" s="232"/>
      <c r="G624" s="232"/>
      <c r="H624" s="232"/>
      <c r="I624" s="232"/>
      <c r="J624" s="232"/>
      <c r="K624" s="232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CX624" s="233"/>
      <c r="CY624" s="233"/>
    </row>
    <row r="625" spans="3:103" s="230" customFormat="1" ht="15" x14ac:dyDescent="0.2">
      <c r="C625" s="231"/>
      <c r="D625" s="232"/>
      <c r="E625" s="232"/>
      <c r="F625" s="232"/>
      <c r="G625" s="232"/>
      <c r="H625" s="232"/>
      <c r="I625" s="232"/>
      <c r="J625" s="232"/>
      <c r="K625" s="232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CX625" s="233"/>
      <c r="CY625" s="233"/>
    </row>
    <row r="626" spans="3:103" s="230" customFormat="1" ht="15" x14ac:dyDescent="0.2">
      <c r="C626" s="231"/>
      <c r="D626" s="232"/>
      <c r="E626" s="232"/>
      <c r="F626" s="232"/>
      <c r="G626" s="232"/>
      <c r="H626" s="232"/>
      <c r="I626" s="232"/>
      <c r="J626" s="232"/>
      <c r="K626" s="232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CX626" s="233"/>
      <c r="CY626" s="233"/>
    </row>
    <row r="627" spans="3:103" s="230" customFormat="1" ht="15" x14ac:dyDescent="0.2">
      <c r="C627" s="231"/>
      <c r="D627" s="232"/>
      <c r="E627" s="232"/>
      <c r="F627" s="232"/>
      <c r="G627" s="232"/>
      <c r="H627" s="232"/>
      <c r="I627" s="232"/>
      <c r="J627" s="232"/>
      <c r="K627" s="232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CX627" s="233"/>
      <c r="CY627" s="233"/>
    </row>
    <row r="628" spans="3:103" s="230" customFormat="1" ht="15" x14ac:dyDescent="0.2">
      <c r="C628" s="231"/>
      <c r="D628" s="232"/>
      <c r="E628" s="232"/>
      <c r="F628" s="232"/>
      <c r="G628" s="232"/>
      <c r="H628" s="232"/>
      <c r="I628" s="232"/>
      <c r="J628" s="232"/>
      <c r="K628" s="232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CX628" s="233"/>
      <c r="CY628" s="233"/>
    </row>
    <row r="629" spans="3:103" s="230" customFormat="1" ht="15" x14ac:dyDescent="0.2">
      <c r="C629" s="231"/>
      <c r="D629" s="232"/>
      <c r="E629" s="232"/>
      <c r="F629" s="232"/>
      <c r="G629" s="232"/>
      <c r="H629" s="232"/>
      <c r="I629" s="232"/>
      <c r="J629" s="232"/>
      <c r="K629" s="232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37"/>
      <c r="W629" s="237"/>
      <c r="X629" s="237"/>
      <c r="Y629" s="237"/>
      <c r="Z629" s="237"/>
      <c r="AA629" s="237"/>
      <c r="AB629" s="237"/>
      <c r="AC629" s="237"/>
      <c r="AD629" s="237"/>
      <c r="AE629" s="237"/>
      <c r="AF629" s="237"/>
      <c r="AG629" s="237"/>
      <c r="AH629" s="237"/>
      <c r="AI629" s="237"/>
      <c r="AJ629" s="237"/>
      <c r="AK629" s="237"/>
      <c r="CX629" s="233"/>
      <c r="CY629" s="233"/>
    </row>
    <row r="630" spans="3:103" s="230" customFormat="1" ht="15" x14ac:dyDescent="0.2">
      <c r="C630" s="231"/>
      <c r="D630" s="232"/>
      <c r="E630" s="232"/>
      <c r="F630" s="232"/>
      <c r="G630" s="232"/>
      <c r="H630" s="232"/>
      <c r="I630" s="232"/>
      <c r="J630" s="232"/>
      <c r="K630" s="232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CX630" s="233"/>
      <c r="CY630" s="233"/>
    </row>
    <row r="631" spans="3:103" s="230" customFormat="1" ht="15" x14ac:dyDescent="0.2">
      <c r="C631" s="231"/>
      <c r="D631" s="232"/>
      <c r="E631" s="232"/>
      <c r="F631" s="232"/>
      <c r="G631" s="232"/>
      <c r="H631" s="232"/>
      <c r="I631" s="232"/>
      <c r="J631" s="232"/>
      <c r="K631" s="232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CX631" s="233"/>
      <c r="CY631" s="233"/>
    </row>
    <row r="632" spans="3:103" s="230" customFormat="1" ht="15" x14ac:dyDescent="0.2">
      <c r="C632" s="231"/>
      <c r="D632" s="232"/>
      <c r="E632" s="232"/>
      <c r="F632" s="232"/>
      <c r="G632" s="232"/>
      <c r="H632" s="232"/>
      <c r="I632" s="232"/>
      <c r="J632" s="232"/>
      <c r="K632" s="232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CX632" s="233"/>
      <c r="CY632" s="233"/>
    </row>
    <row r="633" spans="3:103" s="230" customFormat="1" ht="15" x14ac:dyDescent="0.2">
      <c r="C633" s="231"/>
      <c r="D633" s="232"/>
      <c r="E633" s="232"/>
      <c r="F633" s="232"/>
      <c r="G633" s="232"/>
      <c r="H633" s="232"/>
      <c r="I633" s="232"/>
      <c r="J633" s="232"/>
      <c r="K633" s="232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CX633" s="233"/>
      <c r="CY633" s="233"/>
    </row>
    <row r="634" spans="3:103" s="230" customFormat="1" ht="15" x14ac:dyDescent="0.2">
      <c r="C634" s="231"/>
      <c r="D634" s="232"/>
      <c r="E634" s="232"/>
      <c r="F634" s="232"/>
      <c r="G634" s="232"/>
      <c r="H634" s="232"/>
      <c r="I634" s="232"/>
      <c r="J634" s="232"/>
      <c r="K634" s="232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37"/>
      <c r="W634" s="237"/>
      <c r="X634" s="237"/>
      <c r="Y634" s="237"/>
      <c r="Z634" s="237"/>
      <c r="AA634" s="237"/>
      <c r="AB634" s="237"/>
      <c r="AC634" s="237"/>
      <c r="AD634" s="237"/>
      <c r="AE634" s="237"/>
      <c r="AF634" s="237"/>
      <c r="AG634" s="237"/>
      <c r="AH634" s="237"/>
      <c r="AI634" s="237"/>
      <c r="AJ634" s="237"/>
      <c r="AK634" s="237"/>
      <c r="CX634" s="233"/>
      <c r="CY634" s="233"/>
    </row>
    <row r="635" spans="3:103" s="230" customFormat="1" ht="15" x14ac:dyDescent="0.2">
      <c r="C635" s="231"/>
      <c r="D635" s="232"/>
      <c r="E635" s="232"/>
      <c r="F635" s="232"/>
      <c r="G635" s="232"/>
      <c r="H635" s="232"/>
      <c r="I635" s="232"/>
      <c r="J635" s="232"/>
      <c r="K635" s="232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CX635" s="233"/>
      <c r="CY635" s="233"/>
    </row>
    <row r="636" spans="3:103" s="230" customFormat="1" ht="15" x14ac:dyDescent="0.2">
      <c r="C636" s="231"/>
      <c r="D636" s="232"/>
      <c r="E636" s="232"/>
      <c r="F636" s="232"/>
      <c r="G636" s="232"/>
      <c r="H636" s="232"/>
      <c r="I636" s="232"/>
      <c r="J636" s="232"/>
      <c r="K636" s="232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CX636" s="233"/>
      <c r="CY636" s="233"/>
    </row>
    <row r="637" spans="3:103" s="230" customFormat="1" ht="15" x14ac:dyDescent="0.2">
      <c r="C637" s="231"/>
      <c r="D637" s="232"/>
      <c r="E637" s="232"/>
      <c r="F637" s="232"/>
      <c r="G637" s="232"/>
      <c r="H637" s="232"/>
      <c r="I637" s="232"/>
      <c r="J637" s="232"/>
      <c r="K637" s="232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37"/>
      <c r="W637" s="237"/>
      <c r="X637" s="237"/>
      <c r="Y637" s="237"/>
      <c r="Z637" s="237"/>
      <c r="AA637" s="237"/>
      <c r="AB637" s="237"/>
      <c r="AC637" s="237"/>
      <c r="AD637" s="237"/>
      <c r="AE637" s="237"/>
      <c r="AF637" s="237"/>
      <c r="AG637" s="237"/>
      <c r="AH637" s="237"/>
      <c r="AI637" s="237"/>
      <c r="AJ637" s="237"/>
      <c r="AK637" s="237"/>
      <c r="CX637" s="233"/>
      <c r="CY637" s="233"/>
    </row>
    <row r="638" spans="3:103" s="230" customFormat="1" ht="15" x14ac:dyDescent="0.2">
      <c r="C638" s="231"/>
      <c r="D638" s="232"/>
      <c r="E638" s="232"/>
      <c r="F638" s="232"/>
      <c r="G638" s="232"/>
      <c r="H638" s="232"/>
      <c r="I638" s="232"/>
      <c r="J638" s="232"/>
      <c r="K638" s="232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CX638" s="233"/>
      <c r="CY638" s="233"/>
    </row>
    <row r="639" spans="3:103" s="230" customFormat="1" ht="15" x14ac:dyDescent="0.2">
      <c r="C639" s="231"/>
      <c r="D639" s="232"/>
      <c r="E639" s="232"/>
      <c r="F639" s="232"/>
      <c r="G639" s="232"/>
      <c r="H639" s="232"/>
      <c r="I639" s="232"/>
      <c r="J639" s="232"/>
      <c r="K639" s="232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CX639" s="233"/>
      <c r="CY639" s="233"/>
    </row>
    <row r="640" spans="3:103" s="230" customFormat="1" ht="15" x14ac:dyDescent="0.2">
      <c r="C640" s="231"/>
      <c r="D640" s="232"/>
      <c r="E640" s="232"/>
      <c r="F640" s="232"/>
      <c r="G640" s="232"/>
      <c r="H640" s="232"/>
      <c r="I640" s="232"/>
      <c r="J640" s="232"/>
      <c r="K640" s="232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CX640" s="233"/>
      <c r="CY640" s="233"/>
    </row>
    <row r="641" spans="3:103" s="230" customFormat="1" ht="15" x14ac:dyDescent="0.2">
      <c r="C641" s="231"/>
      <c r="D641" s="232"/>
      <c r="E641" s="232"/>
      <c r="F641" s="232"/>
      <c r="G641" s="232"/>
      <c r="H641" s="232"/>
      <c r="I641" s="232"/>
      <c r="J641" s="232"/>
      <c r="K641" s="232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CX641" s="233"/>
      <c r="CY641" s="233"/>
    </row>
    <row r="642" spans="3:103" s="230" customFormat="1" ht="15" x14ac:dyDescent="0.2">
      <c r="C642" s="231"/>
      <c r="D642" s="232"/>
      <c r="E642" s="232"/>
      <c r="F642" s="232"/>
      <c r="G642" s="232"/>
      <c r="H642" s="232"/>
      <c r="I642" s="232"/>
      <c r="J642" s="232"/>
      <c r="K642" s="232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CX642" s="233"/>
      <c r="CY642" s="233"/>
    </row>
    <row r="643" spans="3:103" s="230" customFormat="1" ht="15" x14ac:dyDescent="0.2">
      <c r="C643" s="231"/>
      <c r="D643" s="232"/>
      <c r="E643" s="232"/>
      <c r="F643" s="232"/>
      <c r="G643" s="232"/>
      <c r="H643" s="232"/>
      <c r="I643" s="232"/>
      <c r="J643" s="232"/>
      <c r="K643" s="232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CX643" s="233"/>
      <c r="CY643" s="233"/>
    </row>
    <row r="644" spans="3:103" s="230" customFormat="1" ht="15" x14ac:dyDescent="0.2">
      <c r="C644" s="231"/>
      <c r="D644" s="232"/>
      <c r="E644" s="232"/>
      <c r="F644" s="232"/>
      <c r="G644" s="232"/>
      <c r="H644" s="232"/>
      <c r="I644" s="232"/>
      <c r="J644" s="232"/>
      <c r="K644" s="232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CX644" s="233"/>
      <c r="CY644" s="233"/>
    </row>
    <row r="645" spans="3:103" s="230" customFormat="1" ht="15" x14ac:dyDescent="0.2">
      <c r="C645" s="231"/>
      <c r="D645" s="232"/>
      <c r="E645" s="232"/>
      <c r="F645" s="232"/>
      <c r="G645" s="232"/>
      <c r="H645" s="232"/>
      <c r="I645" s="232"/>
      <c r="J645" s="232"/>
      <c r="K645" s="232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CX645" s="233"/>
      <c r="CY645" s="233"/>
    </row>
    <row r="646" spans="3:103" s="230" customFormat="1" ht="15" x14ac:dyDescent="0.2">
      <c r="C646" s="231"/>
      <c r="D646" s="232"/>
      <c r="E646" s="232"/>
      <c r="F646" s="232"/>
      <c r="G646" s="232"/>
      <c r="H646" s="232"/>
      <c r="I646" s="232"/>
      <c r="J646" s="232"/>
      <c r="K646" s="232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CX646" s="233"/>
      <c r="CY646" s="233"/>
    </row>
    <row r="647" spans="3:103" s="230" customFormat="1" ht="15" x14ac:dyDescent="0.2">
      <c r="C647" s="231"/>
      <c r="D647" s="232"/>
      <c r="E647" s="232"/>
      <c r="F647" s="232"/>
      <c r="G647" s="232"/>
      <c r="H647" s="232"/>
      <c r="I647" s="232"/>
      <c r="J647" s="232"/>
      <c r="K647" s="232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CX647" s="233"/>
      <c r="CY647" s="233"/>
    </row>
    <row r="648" spans="3:103" s="230" customFormat="1" ht="15" x14ac:dyDescent="0.2">
      <c r="C648" s="231"/>
      <c r="D648" s="232"/>
      <c r="E648" s="232"/>
      <c r="F648" s="232"/>
      <c r="G648" s="232"/>
      <c r="H648" s="232"/>
      <c r="I648" s="232"/>
      <c r="J648" s="232"/>
      <c r="K648" s="232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CX648" s="233"/>
      <c r="CY648" s="233"/>
    </row>
    <row r="649" spans="3:103" s="230" customFormat="1" ht="15" x14ac:dyDescent="0.2">
      <c r="C649" s="231"/>
      <c r="D649" s="232"/>
      <c r="E649" s="232"/>
      <c r="F649" s="232"/>
      <c r="G649" s="232"/>
      <c r="H649" s="232"/>
      <c r="I649" s="232"/>
      <c r="J649" s="232"/>
      <c r="K649" s="232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CX649" s="233"/>
      <c r="CY649" s="233"/>
    </row>
    <row r="650" spans="3:103" s="230" customFormat="1" ht="15" x14ac:dyDescent="0.2">
      <c r="C650" s="231"/>
      <c r="D650" s="232"/>
      <c r="E650" s="232"/>
      <c r="F650" s="232"/>
      <c r="G650" s="232"/>
      <c r="H650" s="232"/>
      <c r="I650" s="232"/>
      <c r="J650" s="232"/>
      <c r="K650" s="232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CX650" s="233"/>
      <c r="CY650" s="233"/>
    </row>
    <row r="651" spans="3:103" s="230" customFormat="1" ht="15" x14ac:dyDescent="0.2">
      <c r="C651" s="231"/>
      <c r="D651" s="232"/>
      <c r="E651" s="232"/>
      <c r="F651" s="232"/>
      <c r="G651" s="232"/>
      <c r="H651" s="232"/>
      <c r="I651" s="232"/>
      <c r="J651" s="232"/>
      <c r="K651" s="232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CX651" s="233"/>
      <c r="CY651" s="233"/>
    </row>
    <row r="652" spans="3:103" s="230" customFormat="1" ht="15" x14ac:dyDescent="0.2">
      <c r="C652" s="231"/>
      <c r="D652" s="232"/>
      <c r="E652" s="232"/>
      <c r="F652" s="232"/>
      <c r="G652" s="232"/>
      <c r="H652" s="232"/>
      <c r="I652" s="232"/>
      <c r="J652" s="232"/>
      <c r="K652" s="232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CX652" s="233"/>
      <c r="CY652" s="233"/>
    </row>
    <row r="653" spans="3:103" s="230" customFormat="1" ht="15" x14ac:dyDescent="0.2">
      <c r="C653" s="231"/>
      <c r="D653" s="232"/>
      <c r="E653" s="232"/>
      <c r="F653" s="232"/>
      <c r="G653" s="232"/>
      <c r="H653" s="232"/>
      <c r="I653" s="232"/>
      <c r="J653" s="232"/>
      <c r="K653" s="232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CX653" s="233"/>
      <c r="CY653" s="233"/>
    </row>
    <row r="654" spans="3:103" s="230" customFormat="1" ht="15" x14ac:dyDescent="0.2">
      <c r="C654" s="231"/>
      <c r="D654" s="232"/>
      <c r="E654" s="232"/>
      <c r="F654" s="232"/>
      <c r="G654" s="232"/>
      <c r="H654" s="232"/>
      <c r="I654" s="232"/>
      <c r="J654" s="232"/>
      <c r="K654" s="232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CX654" s="233"/>
      <c r="CY654" s="233"/>
    </row>
    <row r="655" spans="3:103" s="230" customFormat="1" ht="15" x14ac:dyDescent="0.2">
      <c r="C655" s="231"/>
      <c r="D655" s="232"/>
      <c r="E655" s="232"/>
      <c r="F655" s="232"/>
      <c r="G655" s="232"/>
      <c r="H655" s="232"/>
      <c r="I655" s="232"/>
      <c r="J655" s="232"/>
      <c r="K655" s="232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CX655" s="233"/>
      <c r="CY655" s="233"/>
    </row>
    <row r="656" spans="3:103" s="230" customFormat="1" ht="15" x14ac:dyDescent="0.2">
      <c r="C656" s="231"/>
      <c r="D656" s="232"/>
      <c r="E656" s="232"/>
      <c r="F656" s="232"/>
      <c r="G656" s="232"/>
      <c r="H656" s="232"/>
      <c r="I656" s="232"/>
      <c r="J656" s="232"/>
      <c r="K656" s="232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CX656" s="233"/>
      <c r="CY656" s="233"/>
    </row>
    <row r="657" spans="3:103" s="230" customFormat="1" ht="15" x14ac:dyDescent="0.2">
      <c r="C657" s="231"/>
      <c r="D657" s="232"/>
      <c r="E657" s="232"/>
      <c r="F657" s="232"/>
      <c r="G657" s="232"/>
      <c r="H657" s="232"/>
      <c r="I657" s="232"/>
      <c r="J657" s="232"/>
      <c r="K657" s="232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CX657" s="233"/>
      <c r="CY657" s="233"/>
    </row>
    <row r="658" spans="3:103" s="230" customFormat="1" ht="15" x14ac:dyDescent="0.2">
      <c r="C658" s="231"/>
      <c r="D658" s="232"/>
      <c r="E658" s="232"/>
      <c r="F658" s="232"/>
      <c r="G658" s="232"/>
      <c r="H658" s="232"/>
      <c r="I658" s="232"/>
      <c r="J658" s="232"/>
      <c r="K658" s="232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CX658" s="233"/>
      <c r="CY658" s="233"/>
    </row>
    <row r="659" spans="3:103" s="230" customFormat="1" ht="15" x14ac:dyDescent="0.2">
      <c r="C659" s="231"/>
      <c r="D659" s="232"/>
      <c r="E659" s="232"/>
      <c r="F659" s="232"/>
      <c r="G659" s="232"/>
      <c r="H659" s="232"/>
      <c r="I659" s="232"/>
      <c r="J659" s="232"/>
      <c r="K659" s="232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CX659" s="233"/>
      <c r="CY659" s="233"/>
    </row>
    <row r="660" spans="3:103" s="230" customFormat="1" ht="15" x14ac:dyDescent="0.2">
      <c r="C660" s="231"/>
      <c r="D660" s="232"/>
      <c r="E660" s="232"/>
      <c r="F660" s="232"/>
      <c r="G660" s="232"/>
      <c r="H660" s="232"/>
      <c r="I660" s="232"/>
      <c r="J660" s="232"/>
      <c r="K660" s="232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37"/>
      <c r="W660" s="237"/>
      <c r="X660" s="237"/>
      <c r="Y660" s="237"/>
      <c r="Z660" s="237"/>
      <c r="AA660" s="237"/>
      <c r="AB660" s="237"/>
      <c r="AC660" s="237"/>
      <c r="AD660" s="237"/>
      <c r="AE660" s="237"/>
      <c r="AF660" s="237"/>
      <c r="AG660" s="237"/>
      <c r="AH660" s="237"/>
      <c r="AI660" s="237"/>
      <c r="AJ660" s="237"/>
      <c r="AK660" s="237"/>
      <c r="CX660" s="233"/>
      <c r="CY660" s="233"/>
    </row>
    <row r="661" spans="3:103" s="230" customFormat="1" ht="15" x14ac:dyDescent="0.2">
      <c r="C661" s="231"/>
      <c r="D661" s="232"/>
      <c r="E661" s="232"/>
      <c r="F661" s="232"/>
      <c r="G661" s="232"/>
      <c r="H661" s="232"/>
      <c r="I661" s="232"/>
      <c r="J661" s="232"/>
      <c r="K661" s="232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CX661" s="233"/>
      <c r="CY661" s="233"/>
    </row>
    <row r="662" spans="3:103" s="230" customFormat="1" ht="15" x14ac:dyDescent="0.2">
      <c r="C662" s="231"/>
      <c r="D662" s="232"/>
      <c r="E662" s="232"/>
      <c r="F662" s="232"/>
      <c r="G662" s="232"/>
      <c r="H662" s="232"/>
      <c r="I662" s="232"/>
      <c r="J662" s="232"/>
      <c r="K662" s="232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CX662" s="233"/>
      <c r="CY662" s="233"/>
    </row>
    <row r="663" spans="3:103" s="230" customFormat="1" ht="15" x14ac:dyDescent="0.2">
      <c r="C663" s="231"/>
      <c r="D663" s="232"/>
      <c r="E663" s="232"/>
      <c r="F663" s="232"/>
      <c r="G663" s="232"/>
      <c r="H663" s="232"/>
      <c r="I663" s="232"/>
      <c r="J663" s="232"/>
      <c r="K663" s="232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CX663" s="233"/>
      <c r="CY663" s="233"/>
    </row>
    <row r="664" spans="3:103" s="230" customFormat="1" ht="15" x14ac:dyDescent="0.2">
      <c r="C664" s="231"/>
      <c r="D664" s="232"/>
      <c r="E664" s="232"/>
      <c r="F664" s="232"/>
      <c r="G664" s="232"/>
      <c r="H664" s="232"/>
      <c r="I664" s="232"/>
      <c r="J664" s="232"/>
      <c r="K664" s="232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CX664" s="233"/>
      <c r="CY664" s="233"/>
    </row>
    <row r="665" spans="3:103" s="230" customFormat="1" ht="15" x14ac:dyDescent="0.2">
      <c r="C665" s="231"/>
      <c r="D665" s="232"/>
      <c r="E665" s="232"/>
      <c r="F665" s="232"/>
      <c r="G665" s="232"/>
      <c r="H665" s="232"/>
      <c r="I665" s="232"/>
      <c r="J665" s="232"/>
      <c r="K665" s="232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37"/>
      <c r="W665" s="237"/>
      <c r="X665" s="237"/>
      <c r="Y665" s="237"/>
      <c r="Z665" s="237"/>
      <c r="AA665" s="237"/>
      <c r="AB665" s="237"/>
      <c r="AC665" s="237"/>
      <c r="AD665" s="237"/>
      <c r="AE665" s="237"/>
      <c r="AF665" s="237"/>
      <c r="AG665" s="237"/>
      <c r="AH665" s="237"/>
      <c r="AI665" s="237"/>
      <c r="AJ665" s="237"/>
      <c r="AK665" s="237"/>
      <c r="CX665" s="233"/>
      <c r="CY665" s="233"/>
    </row>
    <row r="666" spans="3:103" s="230" customFormat="1" ht="15" x14ac:dyDescent="0.2">
      <c r="C666" s="231"/>
      <c r="D666" s="232"/>
      <c r="E666" s="232"/>
      <c r="F666" s="232"/>
      <c r="G666" s="232"/>
      <c r="H666" s="232"/>
      <c r="I666" s="232"/>
      <c r="J666" s="232"/>
      <c r="K666" s="232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CX666" s="233"/>
      <c r="CY666" s="233"/>
    </row>
    <row r="667" spans="3:103" s="230" customFormat="1" ht="15" x14ac:dyDescent="0.2">
      <c r="C667" s="231"/>
      <c r="D667" s="232"/>
      <c r="E667" s="232"/>
      <c r="F667" s="232"/>
      <c r="G667" s="232"/>
      <c r="H667" s="232"/>
      <c r="I667" s="232"/>
      <c r="J667" s="232"/>
      <c r="K667" s="232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CX667" s="233"/>
      <c r="CY667" s="233"/>
    </row>
    <row r="668" spans="3:103" s="230" customFormat="1" ht="15" x14ac:dyDescent="0.2">
      <c r="C668" s="231"/>
      <c r="D668" s="232"/>
      <c r="E668" s="232"/>
      <c r="F668" s="232"/>
      <c r="G668" s="232"/>
      <c r="H668" s="232"/>
      <c r="I668" s="232"/>
      <c r="J668" s="232"/>
      <c r="K668" s="232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CX668" s="233"/>
      <c r="CY668" s="233"/>
    </row>
    <row r="669" spans="3:103" s="230" customFormat="1" ht="15" x14ac:dyDescent="0.2">
      <c r="C669" s="231"/>
      <c r="D669" s="232"/>
      <c r="E669" s="232"/>
      <c r="F669" s="232"/>
      <c r="G669" s="232"/>
      <c r="H669" s="232"/>
      <c r="I669" s="232"/>
      <c r="J669" s="232"/>
      <c r="K669" s="232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CX669" s="233"/>
      <c r="CY669" s="233"/>
    </row>
    <row r="670" spans="3:103" s="230" customFormat="1" ht="15" x14ac:dyDescent="0.2">
      <c r="C670" s="231"/>
      <c r="D670" s="232"/>
      <c r="E670" s="232"/>
      <c r="F670" s="232"/>
      <c r="G670" s="232"/>
      <c r="H670" s="232"/>
      <c r="I670" s="232"/>
      <c r="J670" s="232"/>
      <c r="K670" s="232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CX670" s="233"/>
      <c r="CY670" s="233"/>
    </row>
    <row r="671" spans="3:103" s="230" customFormat="1" ht="15" x14ac:dyDescent="0.2">
      <c r="C671" s="231"/>
      <c r="D671" s="232"/>
      <c r="E671" s="232"/>
      <c r="F671" s="232"/>
      <c r="G671" s="232"/>
      <c r="H671" s="232"/>
      <c r="I671" s="232"/>
      <c r="J671" s="232"/>
      <c r="K671" s="232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CX671" s="233"/>
      <c r="CY671" s="233"/>
    </row>
    <row r="672" spans="3:103" s="230" customFormat="1" ht="15" x14ac:dyDescent="0.2">
      <c r="C672" s="231"/>
      <c r="D672" s="232"/>
      <c r="E672" s="232"/>
      <c r="F672" s="232"/>
      <c r="G672" s="232"/>
      <c r="H672" s="232"/>
      <c r="I672" s="232"/>
      <c r="J672" s="232"/>
      <c r="K672" s="232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CX672" s="233"/>
      <c r="CY672" s="233"/>
    </row>
    <row r="673" spans="3:103" s="230" customFormat="1" ht="15" x14ac:dyDescent="0.2">
      <c r="C673" s="231"/>
      <c r="D673" s="232"/>
      <c r="E673" s="232"/>
      <c r="F673" s="232"/>
      <c r="G673" s="232"/>
      <c r="H673" s="232"/>
      <c r="I673" s="232"/>
      <c r="J673" s="232"/>
      <c r="K673" s="232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37"/>
      <c r="W673" s="237"/>
      <c r="X673" s="237"/>
      <c r="Y673" s="237"/>
      <c r="Z673" s="237"/>
      <c r="AA673" s="237"/>
      <c r="AB673" s="237"/>
      <c r="AC673" s="237"/>
      <c r="AD673" s="237"/>
      <c r="AE673" s="237"/>
      <c r="AF673" s="237"/>
      <c r="AG673" s="237"/>
      <c r="AH673" s="237"/>
      <c r="AI673" s="237"/>
      <c r="AJ673" s="237"/>
      <c r="AK673" s="237"/>
      <c r="CX673" s="233"/>
      <c r="CY673" s="233"/>
    </row>
    <row r="674" spans="3:103" s="230" customFormat="1" ht="15" x14ac:dyDescent="0.2">
      <c r="C674" s="231"/>
      <c r="D674" s="232"/>
      <c r="E674" s="232"/>
      <c r="F674" s="232"/>
      <c r="G674" s="232"/>
      <c r="H674" s="232"/>
      <c r="I674" s="232"/>
      <c r="J674" s="232"/>
      <c r="K674" s="232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CX674" s="233"/>
      <c r="CY674" s="233"/>
    </row>
    <row r="675" spans="3:103" s="230" customFormat="1" ht="15" x14ac:dyDescent="0.2">
      <c r="C675" s="231"/>
      <c r="D675" s="232"/>
      <c r="E675" s="232"/>
      <c r="F675" s="232"/>
      <c r="G675" s="232"/>
      <c r="H675" s="232"/>
      <c r="I675" s="232"/>
      <c r="J675" s="232"/>
      <c r="K675" s="232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CX675" s="233"/>
      <c r="CY675" s="233"/>
    </row>
    <row r="676" spans="3:103" s="230" customFormat="1" ht="15" x14ac:dyDescent="0.2">
      <c r="C676" s="231"/>
      <c r="D676" s="232"/>
      <c r="E676" s="232"/>
      <c r="F676" s="232"/>
      <c r="G676" s="232"/>
      <c r="H676" s="232"/>
      <c r="I676" s="232"/>
      <c r="J676" s="232"/>
      <c r="K676" s="232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CX676" s="233"/>
      <c r="CY676" s="233"/>
    </row>
    <row r="677" spans="3:103" s="230" customFormat="1" ht="15" x14ac:dyDescent="0.2">
      <c r="C677" s="231"/>
      <c r="D677" s="232"/>
      <c r="E677" s="232"/>
      <c r="F677" s="232"/>
      <c r="G677" s="232"/>
      <c r="H677" s="232"/>
      <c r="I677" s="232"/>
      <c r="J677" s="232"/>
      <c r="K677" s="232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CX677" s="233"/>
      <c r="CY677" s="233"/>
    </row>
    <row r="678" spans="3:103" s="230" customFormat="1" ht="15" x14ac:dyDescent="0.2">
      <c r="C678" s="231"/>
      <c r="D678" s="232"/>
      <c r="E678" s="232"/>
      <c r="F678" s="232"/>
      <c r="G678" s="232"/>
      <c r="H678" s="232"/>
      <c r="I678" s="232"/>
      <c r="J678" s="232"/>
      <c r="K678" s="232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CX678" s="233"/>
      <c r="CY678" s="233"/>
    </row>
    <row r="679" spans="3:103" s="230" customFormat="1" ht="15" x14ac:dyDescent="0.2">
      <c r="C679" s="231"/>
      <c r="D679" s="232"/>
      <c r="E679" s="232"/>
      <c r="F679" s="232"/>
      <c r="G679" s="232"/>
      <c r="H679" s="232"/>
      <c r="I679" s="232"/>
      <c r="J679" s="232"/>
      <c r="K679" s="232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37"/>
      <c r="W679" s="237"/>
      <c r="X679" s="237"/>
      <c r="Y679" s="237"/>
      <c r="Z679" s="237"/>
      <c r="AA679" s="237"/>
      <c r="AB679" s="237"/>
      <c r="AC679" s="237"/>
      <c r="AD679" s="237"/>
      <c r="AE679" s="237"/>
      <c r="AF679" s="237"/>
      <c r="AG679" s="237"/>
      <c r="AH679" s="237"/>
      <c r="AI679" s="237"/>
      <c r="AJ679" s="237"/>
      <c r="AK679" s="237"/>
      <c r="CX679" s="233"/>
      <c r="CY679" s="233"/>
    </row>
    <row r="680" spans="3:103" s="230" customFormat="1" ht="15" x14ac:dyDescent="0.2">
      <c r="C680" s="231"/>
      <c r="D680" s="232"/>
      <c r="E680" s="232"/>
      <c r="F680" s="232"/>
      <c r="G680" s="232"/>
      <c r="H680" s="232"/>
      <c r="I680" s="232"/>
      <c r="J680" s="232"/>
      <c r="K680" s="232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CX680" s="233"/>
      <c r="CY680" s="233"/>
    </row>
    <row r="681" spans="3:103" s="230" customFormat="1" ht="15" x14ac:dyDescent="0.2">
      <c r="C681" s="231"/>
      <c r="D681" s="232"/>
      <c r="E681" s="232"/>
      <c r="F681" s="232"/>
      <c r="G681" s="232"/>
      <c r="H681" s="232"/>
      <c r="I681" s="232"/>
      <c r="J681" s="232"/>
      <c r="K681" s="232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CX681" s="233"/>
      <c r="CY681" s="233"/>
    </row>
    <row r="682" spans="3:103" s="230" customFormat="1" ht="15" x14ac:dyDescent="0.2">
      <c r="C682" s="231"/>
      <c r="D682" s="232"/>
      <c r="E682" s="232"/>
      <c r="F682" s="232"/>
      <c r="G682" s="232"/>
      <c r="H682" s="232"/>
      <c r="I682" s="232"/>
      <c r="J682" s="232"/>
      <c r="K682" s="232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CX682" s="233"/>
      <c r="CY682" s="233"/>
    </row>
    <row r="683" spans="3:103" s="230" customFormat="1" ht="15" x14ac:dyDescent="0.2">
      <c r="C683" s="231"/>
      <c r="D683" s="232"/>
      <c r="E683" s="232"/>
      <c r="F683" s="232"/>
      <c r="G683" s="232"/>
      <c r="H683" s="232"/>
      <c r="I683" s="232"/>
      <c r="J683" s="232"/>
      <c r="K683" s="232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CX683" s="233"/>
      <c r="CY683" s="233"/>
    </row>
    <row r="684" spans="3:103" s="230" customFormat="1" ht="15" x14ac:dyDescent="0.2">
      <c r="C684" s="231"/>
      <c r="D684" s="232"/>
      <c r="E684" s="232"/>
      <c r="F684" s="232"/>
      <c r="G684" s="232"/>
      <c r="H684" s="232"/>
      <c r="I684" s="232"/>
      <c r="J684" s="232"/>
      <c r="K684" s="232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CX684" s="233"/>
      <c r="CY684" s="233"/>
    </row>
    <row r="685" spans="3:103" s="230" customFormat="1" ht="15" x14ac:dyDescent="0.2">
      <c r="C685" s="231"/>
      <c r="D685" s="232"/>
      <c r="E685" s="232"/>
      <c r="F685" s="232"/>
      <c r="G685" s="232"/>
      <c r="H685" s="232"/>
      <c r="I685" s="232"/>
      <c r="J685" s="232"/>
      <c r="K685" s="232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CX685" s="233"/>
      <c r="CY685" s="233"/>
    </row>
    <row r="686" spans="3:103" s="230" customFormat="1" ht="15" x14ac:dyDescent="0.2">
      <c r="C686" s="231"/>
      <c r="D686" s="232"/>
      <c r="E686" s="232"/>
      <c r="F686" s="232"/>
      <c r="G686" s="232"/>
      <c r="H686" s="232"/>
      <c r="I686" s="232"/>
      <c r="J686" s="232"/>
      <c r="K686" s="232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CX686" s="233"/>
      <c r="CY686" s="233"/>
    </row>
    <row r="687" spans="3:103" s="230" customFormat="1" ht="15" x14ac:dyDescent="0.2">
      <c r="C687" s="231"/>
      <c r="D687" s="232"/>
      <c r="E687" s="232"/>
      <c r="F687" s="232"/>
      <c r="G687" s="232"/>
      <c r="H687" s="232"/>
      <c r="I687" s="232"/>
      <c r="J687" s="232"/>
      <c r="K687" s="232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CX687" s="233"/>
      <c r="CY687" s="233"/>
    </row>
    <row r="688" spans="3:103" s="230" customFormat="1" ht="15" x14ac:dyDescent="0.2">
      <c r="C688" s="231"/>
      <c r="D688" s="232"/>
      <c r="E688" s="232"/>
      <c r="F688" s="232"/>
      <c r="G688" s="232"/>
      <c r="H688" s="232"/>
      <c r="I688" s="232"/>
      <c r="J688" s="232"/>
      <c r="K688" s="232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CX688" s="233"/>
      <c r="CY688" s="233"/>
    </row>
    <row r="689" spans="3:103" s="230" customFormat="1" ht="15" x14ac:dyDescent="0.2">
      <c r="C689" s="231"/>
      <c r="D689" s="232"/>
      <c r="E689" s="232"/>
      <c r="F689" s="232"/>
      <c r="G689" s="232"/>
      <c r="H689" s="232"/>
      <c r="I689" s="232"/>
      <c r="J689" s="232"/>
      <c r="K689" s="232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CX689" s="233"/>
      <c r="CY689" s="233"/>
    </row>
    <row r="690" spans="3:103" s="230" customFormat="1" ht="15" x14ac:dyDescent="0.2">
      <c r="C690" s="231"/>
      <c r="D690" s="232"/>
      <c r="E690" s="232"/>
      <c r="F690" s="232"/>
      <c r="G690" s="232"/>
      <c r="H690" s="232"/>
      <c r="I690" s="232"/>
      <c r="J690" s="232"/>
      <c r="K690" s="232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CX690" s="233"/>
      <c r="CY690" s="233"/>
    </row>
    <row r="691" spans="3:103" s="230" customFormat="1" ht="15" x14ac:dyDescent="0.2">
      <c r="C691" s="231"/>
      <c r="D691" s="232"/>
      <c r="E691" s="232"/>
      <c r="F691" s="232"/>
      <c r="G691" s="232"/>
      <c r="H691" s="232"/>
      <c r="I691" s="232"/>
      <c r="J691" s="232"/>
      <c r="K691" s="232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CX691" s="233"/>
      <c r="CY691" s="233"/>
    </row>
    <row r="692" spans="3:103" s="230" customFormat="1" ht="15" x14ac:dyDescent="0.2">
      <c r="C692" s="231"/>
      <c r="D692" s="232"/>
      <c r="E692" s="232"/>
      <c r="F692" s="232"/>
      <c r="G692" s="232"/>
      <c r="H692" s="232"/>
      <c r="I692" s="232"/>
      <c r="J692" s="232"/>
      <c r="K692" s="232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CX692" s="233"/>
      <c r="CY692" s="233"/>
    </row>
    <row r="693" spans="3:103" s="230" customFormat="1" ht="15" x14ac:dyDescent="0.2">
      <c r="C693" s="231"/>
      <c r="D693" s="232"/>
      <c r="E693" s="232"/>
      <c r="F693" s="232"/>
      <c r="G693" s="232"/>
      <c r="H693" s="232"/>
      <c r="I693" s="232"/>
      <c r="J693" s="232"/>
      <c r="K693" s="232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CX693" s="233"/>
      <c r="CY693" s="233"/>
    </row>
    <row r="694" spans="3:103" s="230" customFormat="1" ht="15" x14ac:dyDescent="0.2">
      <c r="C694" s="231"/>
      <c r="D694" s="232"/>
      <c r="E694" s="232"/>
      <c r="F694" s="232"/>
      <c r="G694" s="232"/>
      <c r="H694" s="232"/>
      <c r="I694" s="232"/>
      <c r="J694" s="232"/>
      <c r="K694" s="232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CX694" s="233"/>
      <c r="CY694" s="233"/>
    </row>
    <row r="695" spans="3:103" s="230" customFormat="1" ht="15" x14ac:dyDescent="0.2">
      <c r="C695" s="231"/>
      <c r="D695" s="232"/>
      <c r="E695" s="232"/>
      <c r="F695" s="232"/>
      <c r="G695" s="232"/>
      <c r="H695" s="232"/>
      <c r="I695" s="232"/>
      <c r="J695" s="232"/>
      <c r="K695" s="232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CX695" s="233"/>
      <c r="CY695" s="233"/>
    </row>
    <row r="696" spans="3:103" s="230" customFormat="1" ht="15" x14ac:dyDescent="0.2">
      <c r="C696" s="231"/>
      <c r="D696" s="232"/>
      <c r="E696" s="232"/>
      <c r="F696" s="232"/>
      <c r="G696" s="232"/>
      <c r="H696" s="232"/>
      <c r="I696" s="232"/>
      <c r="J696" s="232"/>
      <c r="K696" s="232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CX696" s="233"/>
      <c r="CY696" s="233"/>
    </row>
    <row r="697" spans="3:103" s="230" customFormat="1" ht="15" x14ac:dyDescent="0.2">
      <c r="C697" s="231"/>
      <c r="D697" s="232"/>
      <c r="E697" s="232"/>
      <c r="F697" s="232"/>
      <c r="G697" s="232"/>
      <c r="H697" s="232"/>
      <c r="I697" s="232"/>
      <c r="J697" s="232"/>
      <c r="K697" s="232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CX697" s="233"/>
      <c r="CY697" s="233"/>
    </row>
    <row r="698" spans="3:103" s="230" customFormat="1" ht="15" x14ac:dyDescent="0.2">
      <c r="C698" s="231"/>
      <c r="D698" s="232"/>
      <c r="E698" s="232"/>
      <c r="F698" s="232"/>
      <c r="G698" s="232"/>
      <c r="H698" s="232"/>
      <c r="I698" s="232"/>
      <c r="J698" s="232"/>
      <c r="K698" s="232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CX698" s="233"/>
      <c r="CY698" s="233"/>
    </row>
    <row r="699" spans="3:103" s="230" customFormat="1" ht="15" x14ac:dyDescent="0.2">
      <c r="C699" s="231"/>
      <c r="D699" s="232"/>
      <c r="E699" s="232"/>
      <c r="F699" s="232"/>
      <c r="G699" s="232"/>
      <c r="H699" s="232"/>
      <c r="I699" s="232"/>
      <c r="J699" s="232"/>
      <c r="K699" s="232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CX699" s="233"/>
      <c r="CY699" s="233"/>
    </row>
    <row r="700" spans="3:103" s="230" customFormat="1" ht="15" x14ac:dyDescent="0.2">
      <c r="C700" s="231"/>
      <c r="D700" s="232"/>
      <c r="E700" s="232"/>
      <c r="F700" s="232"/>
      <c r="G700" s="232"/>
      <c r="H700" s="232"/>
      <c r="I700" s="232"/>
      <c r="J700" s="232"/>
      <c r="K700" s="232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CX700" s="233"/>
      <c r="CY700" s="233"/>
    </row>
    <row r="701" spans="3:103" s="230" customFormat="1" ht="15" x14ac:dyDescent="0.2">
      <c r="C701" s="231"/>
      <c r="D701" s="232"/>
      <c r="E701" s="232"/>
      <c r="F701" s="232"/>
      <c r="G701" s="232"/>
      <c r="H701" s="232"/>
      <c r="I701" s="232"/>
      <c r="J701" s="232"/>
      <c r="K701" s="232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CX701" s="233"/>
      <c r="CY701" s="233"/>
    </row>
    <row r="702" spans="3:103" s="230" customFormat="1" ht="15" x14ac:dyDescent="0.2">
      <c r="C702" s="231"/>
      <c r="D702" s="232"/>
      <c r="E702" s="232"/>
      <c r="F702" s="232"/>
      <c r="G702" s="232"/>
      <c r="H702" s="232"/>
      <c r="I702" s="232"/>
      <c r="J702" s="232"/>
      <c r="K702" s="232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37"/>
      <c r="W702" s="237"/>
      <c r="X702" s="237"/>
      <c r="Y702" s="237"/>
      <c r="Z702" s="237"/>
      <c r="AA702" s="237"/>
      <c r="AB702" s="237"/>
      <c r="AC702" s="237"/>
      <c r="AD702" s="237"/>
      <c r="AE702" s="237"/>
      <c r="AF702" s="237"/>
      <c r="AG702" s="237"/>
      <c r="AH702" s="237"/>
      <c r="AI702" s="237"/>
      <c r="AJ702" s="237"/>
      <c r="AK702" s="237"/>
      <c r="CX702" s="233"/>
      <c r="CY702" s="233"/>
    </row>
    <row r="703" spans="3:103" s="230" customFormat="1" ht="15" x14ac:dyDescent="0.2">
      <c r="C703" s="231"/>
      <c r="D703" s="232"/>
      <c r="E703" s="232"/>
      <c r="F703" s="232"/>
      <c r="G703" s="232"/>
      <c r="H703" s="232"/>
      <c r="I703" s="232"/>
      <c r="J703" s="232"/>
      <c r="K703" s="232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CX703" s="233"/>
      <c r="CY703" s="233"/>
    </row>
    <row r="704" spans="3:103" s="230" customFormat="1" ht="15" x14ac:dyDescent="0.2">
      <c r="C704" s="231"/>
      <c r="D704" s="232"/>
      <c r="E704" s="232"/>
      <c r="F704" s="232"/>
      <c r="G704" s="232"/>
      <c r="H704" s="232"/>
      <c r="I704" s="232"/>
      <c r="J704" s="232"/>
      <c r="K704" s="232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CX704" s="233"/>
      <c r="CY704" s="233"/>
    </row>
    <row r="705" spans="3:103" s="230" customFormat="1" ht="15" x14ac:dyDescent="0.2">
      <c r="C705" s="231"/>
      <c r="D705" s="232"/>
      <c r="E705" s="232"/>
      <c r="F705" s="232"/>
      <c r="G705" s="232"/>
      <c r="H705" s="232"/>
      <c r="I705" s="232"/>
      <c r="J705" s="232"/>
      <c r="K705" s="232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CX705" s="233"/>
      <c r="CY705" s="233"/>
    </row>
    <row r="706" spans="3:103" s="230" customFormat="1" ht="15" x14ac:dyDescent="0.2">
      <c r="C706" s="231"/>
      <c r="D706" s="232"/>
      <c r="E706" s="232"/>
      <c r="F706" s="232"/>
      <c r="G706" s="232"/>
      <c r="H706" s="232"/>
      <c r="I706" s="232"/>
      <c r="J706" s="232"/>
      <c r="K706" s="232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CX706" s="233"/>
      <c r="CY706" s="233"/>
    </row>
    <row r="707" spans="3:103" s="230" customFormat="1" ht="15" x14ac:dyDescent="0.2">
      <c r="C707" s="231"/>
      <c r="D707" s="232"/>
      <c r="E707" s="232"/>
      <c r="F707" s="232"/>
      <c r="G707" s="232"/>
      <c r="H707" s="232"/>
      <c r="I707" s="232"/>
      <c r="J707" s="232"/>
      <c r="K707" s="232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37"/>
      <c r="W707" s="237"/>
      <c r="X707" s="237"/>
      <c r="Y707" s="237"/>
      <c r="Z707" s="237"/>
      <c r="AA707" s="237"/>
      <c r="AB707" s="237"/>
      <c r="AC707" s="237"/>
      <c r="AD707" s="237"/>
      <c r="AE707" s="237"/>
      <c r="AF707" s="237"/>
      <c r="AG707" s="237"/>
      <c r="AH707" s="237"/>
      <c r="AI707" s="237"/>
      <c r="AJ707" s="237"/>
      <c r="AK707" s="237"/>
      <c r="CX707" s="233"/>
      <c r="CY707" s="233"/>
    </row>
    <row r="708" spans="3:103" s="230" customFormat="1" ht="15" x14ac:dyDescent="0.2">
      <c r="C708" s="231"/>
      <c r="D708" s="232"/>
      <c r="E708" s="232"/>
      <c r="F708" s="232"/>
      <c r="G708" s="232"/>
      <c r="H708" s="232"/>
      <c r="I708" s="232"/>
      <c r="J708" s="232"/>
      <c r="K708" s="232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CX708" s="233"/>
      <c r="CY708" s="233"/>
    </row>
    <row r="709" spans="3:103" s="230" customFormat="1" ht="15" x14ac:dyDescent="0.2">
      <c r="C709" s="231"/>
      <c r="D709" s="232"/>
      <c r="E709" s="232"/>
      <c r="F709" s="232"/>
      <c r="G709" s="232"/>
      <c r="H709" s="232"/>
      <c r="I709" s="232"/>
      <c r="J709" s="232"/>
      <c r="K709" s="232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CX709" s="233"/>
      <c r="CY709" s="233"/>
    </row>
    <row r="710" spans="3:103" s="230" customFormat="1" ht="15" x14ac:dyDescent="0.2">
      <c r="C710" s="231"/>
      <c r="D710" s="232"/>
      <c r="E710" s="232"/>
      <c r="F710" s="232"/>
      <c r="G710" s="232"/>
      <c r="H710" s="232"/>
      <c r="I710" s="232"/>
      <c r="J710" s="232"/>
      <c r="K710" s="232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CX710" s="233"/>
      <c r="CY710" s="233"/>
    </row>
    <row r="711" spans="3:103" s="230" customFormat="1" ht="15" x14ac:dyDescent="0.2">
      <c r="C711" s="231"/>
      <c r="D711" s="232"/>
      <c r="E711" s="232"/>
      <c r="F711" s="232"/>
      <c r="G711" s="232"/>
      <c r="H711" s="232"/>
      <c r="I711" s="232"/>
      <c r="J711" s="232"/>
      <c r="K711" s="232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CX711" s="233"/>
      <c r="CY711" s="233"/>
    </row>
    <row r="712" spans="3:103" s="230" customFormat="1" ht="15" x14ac:dyDescent="0.2">
      <c r="C712" s="231"/>
      <c r="D712" s="232"/>
      <c r="E712" s="232"/>
      <c r="F712" s="232"/>
      <c r="G712" s="232"/>
      <c r="H712" s="232"/>
      <c r="I712" s="232"/>
      <c r="J712" s="232"/>
      <c r="K712" s="232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CX712" s="233"/>
      <c r="CY712" s="233"/>
    </row>
    <row r="713" spans="3:103" s="230" customFormat="1" ht="15" x14ac:dyDescent="0.2">
      <c r="C713" s="231"/>
      <c r="D713" s="232"/>
      <c r="E713" s="232"/>
      <c r="F713" s="232"/>
      <c r="G713" s="232"/>
      <c r="H713" s="232"/>
      <c r="I713" s="232"/>
      <c r="J713" s="232"/>
      <c r="K713" s="232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CX713" s="233"/>
      <c r="CY713" s="233"/>
    </row>
    <row r="714" spans="3:103" s="230" customFormat="1" ht="15" x14ac:dyDescent="0.2">
      <c r="C714" s="231"/>
      <c r="D714" s="232"/>
      <c r="E714" s="232"/>
      <c r="F714" s="232"/>
      <c r="G714" s="232"/>
      <c r="H714" s="232"/>
      <c r="I714" s="232"/>
      <c r="J714" s="232"/>
      <c r="K714" s="232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CX714" s="233"/>
      <c r="CY714" s="233"/>
    </row>
    <row r="715" spans="3:103" s="230" customFormat="1" ht="15" x14ac:dyDescent="0.2">
      <c r="C715" s="231"/>
      <c r="D715" s="232"/>
      <c r="E715" s="232"/>
      <c r="F715" s="232"/>
      <c r="G715" s="232"/>
      <c r="H715" s="232"/>
      <c r="I715" s="232"/>
      <c r="J715" s="232"/>
      <c r="K715" s="232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37"/>
      <c r="W715" s="237"/>
      <c r="X715" s="237"/>
      <c r="Y715" s="237"/>
      <c r="Z715" s="237"/>
      <c r="AA715" s="237"/>
      <c r="AB715" s="237"/>
      <c r="AC715" s="237"/>
      <c r="AD715" s="237"/>
      <c r="AE715" s="237"/>
      <c r="AF715" s="237"/>
      <c r="AG715" s="237"/>
      <c r="AH715" s="237"/>
      <c r="AI715" s="237"/>
      <c r="AJ715" s="237"/>
      <c r="AK715" s="237"/>
      <c r="CX715" s="233"/>
      <c r="CY715" s="233"/>
    </row>
    <row r="716" spans="3:103" s="230" customFormat="1" ht="15" x14ac:dyDescent="0.2">
      <c r="C716" s="231"/>
      <c r="D716" s="232"/>
      <c r="E716" s="232"/>
      <c r="F716" s="232"/>
      <c r="G716" s="232"/>
      <c r="H716" s="232"/>
      <c r="I716" s="232"/>
      <c r="J716" s="232"/>
      <c r="K716" s="232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CX716" s="233"/>
      <c r="CY716" s="233"/>
    </row>
    <row r="717" spans="3:103" s="230" customFormat="1" ht="15" x14ac:dyDescent="0.2">
      <c r="C717" s="231"/>
      <c r="D717" s="232"/>
      <c r="E717" s="232"/>
      <c r="F717" s="232"/>
      <c r="G717" s="232"/>
      <c r="H717" s="232"/>
      <c r="I717" s="232"/>
      <c r="J717" s="232"/>
      <c r="K717" s="232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CX717" s="233"/>
      <c r="CY717" s="233"/>
    </row>
    <row r="718" spans="3:103" s="230" customFormat="1" ht="15" x14ac:dyDescent="0.2">
      <c r="C718" s="231"/>
      <c r="D718" s="232"/>
      <c r="E718" s="232"/>
      <c r="F718" s="232"/>
      <c r="G718" s="232"/>
      <c r="H718" s="232"/>
      <c r="I718" s="232"/>
      <c r="J718" s="232"/>
      <c r="K718" s="232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CX718" s="233"/>
      <c r="CY718" s="233"/>
    </row>
    <row r="719" spans="3:103" s="230" customFormat="1" ht="15" x14ac:dyDescent="0.2">
      <c r="C719" s="231"/>
      <c r="D719" s="232"/>
      <c r="E719" s="232"/>
      <c r="F719" s="232"/>
      <c r="G719" s="232"/>
      <c r="H719" s="232"/>
      <c r="I719" s="232"/>
      <c r="J719" s="232"/>
      <c r="K719" s="232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CX719" s="233"/>
      <c r="CY719" s="233"/>
    </row>
    <row r="720" spans="3:103" s="230" customFormat="1" ht="15" x14ac:dyDescent="0.2">
      <c r="C720" s="231"/>
      <c r="D720" s="232"/>
      <c r="E720" s="232"/>
      <c r="F720" s="232"/>
      <c r="G720" s="232"/>
      <c r="H720" s="232"/>
      <c r="I720" s="232"/>
      <c r="J720" s="232"/>
      <c r="K720" s="232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CX720" s="233"/>
      <c r="CY720" s="233"/>
    </row>
    <row r="721" spans="3:103" s="230" customFormat="1" ht="15" x14ac:dyDescent="0.2">
      <c r="C721" s="231"/>
      <c r="D721" s="232"/>
      <c r="E721" s="232"/>
      <c r="F721" s="232"/>
      <c r="G721" s="232"/>
      <c r="H721" s="232"/>
      <c r="I721" s="232"/>
      <c r="J721" s="232"/>
      <c r="K721" s="232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37"/>
      <c r="W721" s="237"/>
      <c r="X721" s="237"/>
      <c r="Y721" s="237"/>
      <c r="Z721" s="237"/>
      <c r="AA721" s="237"/>
      <c r="AB721" s="237"/>
      <c r="AC721" s="237"/>
      <c r="AD721" s="237"/>
      <c r="AE721" s="237"/>
      <c r="AF721" s="237"/>
      <c r="AG721" s="237"/>
      <c r="AH721" s="237"/>
      <c r="AI721" s="237"/>
      <c r="AJ721" s="237"/>
      <c r="AK721" s="237"/>
      <c r="CX721" s="233"/>
      <c r="CY721" s="233"/>
    </row>
    <row r="722" spans="3:103" s="230" customFormat="1" ht="15" x14ac:dyDescent="0.2">
      <c r="C722" s="231"/>
      <c r="D722" s="232"/>
      <c r="E722" s="232"/>
      <c r="F722" s="232"/>
      <c r="G722" s="232"/>
      <c r="H722" s="232"/>
      <c r="I722" s="232"/>
      <c r="J722" s="232"/>
      <c r="K722" s="232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CX722" s="233"/>
      <c r="CY722" s="233"/>
    </row>
    <row r="723" spans="3:103" s="230" customFormat="1" ht="15" x14ac:dyDescent="0.2">
      <c r="C723" s="231"/>
      <c r="D723" s="232"/>
      <c r="E723" s="232"/>
      <c r="F723" s="232"/>
      <c r="G723" s="232"/>
      <c r="H723" s="232"/>
      <c r="I723" s="232"/>
      <c r="J723" s="232"/>
      <c r="K723" s="232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CX723" s="233"/>
      <c r="CY723" s="233"/>
    </row>
    <row r="724" spans="3:103" s="230" customFormat="1" ht="15" x14ac:dyDescent="0.2">
      <c r="C724" s="231"/>
      <c r="D724" s="232"/>
      <c r="E724" s="232"/>
      <c r="F724" s="232"/>
      <c r="G724" s="232"/>
      <c r="H724" s="232"/>
      <c r="I724" s="232"/>
      <c r="J724" s="232"/>
      <c r="K724" s="232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CX724" s="233"/>
      <c r="CY724" s="233"/>
    </row>
    <row r="725" spans="3:103" s="230" customFormat="1" ht="15" x14ac:dyDescent="0.2">
      <c r="C725" s="231"/>
      <c r="D725" s="232"/>
      <c r="E725" s="232"/>
      <c r="F725" s="232"/>
      <c r="G725" s="232"/>
      <c r="H725" s="232"/>
      <c r="I725" s="232"/>
      <c r="J725" s="232"/>
      <c r="K725" s="232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CX725" s="233"/>
      <c r="CY725" s="233"/>
    </row>
    <row r="726" spans="3:103" s="230" customFormat="1" ht="15" x14ac:dyDescent="0.2">
      <c r="C726" s="231"/>
      <c r="D726" s="232"/>
      <c r="E726" s="232"/>
      <c r="F726" s="232"/>
      <c r="G726" s="232"/>
      <c r="H726" s="232"/>
      <c r="I726" s="232"/>
      <c r="J726" s="232"/>
      <c r="K726" s="232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CX726" s="233"/>
      <c r="CY726" s="233"/>
    </row>
    <row r="727" spans="3:103" s="230" customFormat="1" ht="15" x14ac:dyDescent="0.2">
      <c r="C727" s="231"/>
      <c r="D727" s="232"/>
      <c r="E727" s="232"/>
      <c r="F727" s="232"/>
      <c r="G727" s="232"/>
      <c r="H727" s="232"/>
      <c r="I727" s="232"/>
      <c r="J727" s="232"/>
      <c r="K727" s="232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CX727" s="233"/>
      <c r="CY727" s="233"/>
    </row>
    <row r="728" spans="3:103" s="230" customFormat="1" ht="15" x14ac:dyDescent="0.2">
      <c r="C728" s="231"/>
      <c r="D728" s="232"/>
      <c r="E728" s="232"/>
      <c r="F728" s="232"/>
      <c r="G728" s="232"/>
      <c r="H728" s="232"/>
      <c r="I728" s="232"/>
      <c r="J728" s="232"/>
      <c r="K728" s="232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CX728" s="233"/>
      <c r="CY728" s="233"/>
    </row>
    <row r="729" spans="3:103" s="230" customFormat="1" ht="15" x14ac:dyDescent="0.2">
      <c r="C729" s="231"/>
      <c r="D729" s="232"/>
      <c r="E729" s="232"/>
      <c r="F729" s="232"/>
      <c r="G729" s="232"/>
      <c r="H729" s="232"/>
      <c r="I729" s="232"/>
      <c r="J729" s="232"/>
      <c r="K729" s="232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CX729" s="233"/>
      <c r="CY729" s="233"/>
    </row>
    <row r="730" spans="3:103" s="230" customFormat="1" ht="15" x14ac:dyDescent="0.2">
      <c r="C730" s="231"/>
      <c r="D730" s="232"/>
      <c r="E730" s="232"/>
      <c r="F730" s="232"/>
      <c r="G730" s="232"/>
      <c r="H730" s="232"/>
      <c r="I730" s="232"/>
      <c r="J730" s="232"/>
      <c r="K730" s="232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CX730" s="233"/>
      <c r="CY730" s="233"/>
    </row>
    <row r="731" spans="3:103" s="230" customFormat="1" ht="15" x14ac:dyDescent="0.2">
      <c r="C731" s="231"/>
      <c r="D731" s="232"/>
      <c r="E731" s="232"/>
      <c r="F731" s="232"/>
      <c r="G731" s="232"/>
      <c r="H731" s="232"/>
      <c r="I731" s="232"/>
      <c r="J731" s="232"/>
      <c r="K731" s="232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CX731" s="233"/>
      <c r="CY731" s="233"/>
    </row>
    <row r="732" spans="3:103" s="230" customFormat="1" ht="15" x14ac:dyDescent="0.2">
      <c r="C732" s="231"/>
      <c r="D732" s="232"/>
      <c r="E732" s="232"/>
      <c r="F732" s="232"/>
      <c r="G732" s="232"/>
      <c r="H732" s="232"/>
      <c r="I732" s="232"/>
      <c r="J732" s="232"/>
      <c r="K732" s="232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CX732" s="233"/>
      <c r="CY732" s="233"/>
    </row>
    <row r="733" spans="3:103" s="230" customFormat="1" ht="15" x14ac:dyDescent="0.2">
      <c r="C733" s="231"/>
      <c r="D733" s="232"/>
      <c r="E733" s="232"/>
      <c r="F733" s="232"/>
      <c r="G733" s="232"/>
      <c r="H733" s="232"/>
      <c r="I733" s="232"/>
      <c r="J733" s="232"/>
      <c r="K733" s="232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CX733" s="233"/>
      <c r="CY733" s="233"/>
    </row>
    <row r="734" spans="3:103" s="230" customFormat="1" ht="15" x14ac:dyDescent="0.2">
      <c r="C734" s="231"/>
      <c r="D734" s="232"/>
      <c r="E734" s="232"/>
      <c r="F734" s="232"/>
      <c r="G734" s="232"/>
      <c r="H734" s="232"/>
      <c r="I734" s="232"/>
      <c r="J734" s="232"/>
      <c r="K734" s="232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CX734" s="233"/>
      <c r="CY734" s="233"/>
    </row>
    <row r="735" spans="3:103" s="230" customFormat="1" ht="15" x14ac:dyDescent="0.2">
      <c r="C735" s="231"/>
      <c r="D735" s="232"/>
      <c r="E735" s="232"/>
      <c r="F735" s="232"/>
      <c r="G735" s="232"/>
      <c r="H735" s="232"/>
      <c r="I735" s="232"/>
      <c r="J735" s="232"/>
      <c r="K735" s="232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CX735" s="233"/>
      <c r="CY735" s="233"/>
    </row>
    <row r="736" spans="3:103" s="230" customFormat="1" ht="15" x14ac:dyDescent="0.2">
      <c r="C736" s="231"/>
      <c r="D736" s="232"/>
      <c r="E736" s="232"/>
      <c r="F736" s="232"/>
      <c r="G736" s="232"/>
      <c r="H736" s="232"/>
      <c r="I736" s="232"/>
      <c r="J736" s="232"/>
      <c r="K736" s="232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CX736" s="233"/>
      <c r="CY736" s="233"/>
    </row>
    <row r="737" spans="3:103" s="230" customFormat="1" ht="15" x14ac:dyDescent="0.2">
      <c r="C737" s="231"/>
      <c r="D737" s="232"/>
      <c r="E737" s="232"/>
      <c r="F737" s="232"/>
      <c r="G737" s="232"/>
      <c r="H737" s="232"/>
      <c r="I737" s="232"/>
      <c r="J737" s="232"/>
      <c r="K737" s="232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CX737" s="233"/>
      <c r="CY737" s="233"/>
    </row>
    <row r="738" spans="3:103" s="230" customFormat="1" ht="15" x14ac:dyDescent="0.2">
      <c r="C738" s="231"/>
      <c r="D738" s="232"/>
      <c r="E738" s="232"/>
      <c r="F738" s="232"/>
      <c r="G738" s="232"/>
      <c r="H738" s="232"/>
      <c r="I738" s="232"/>
      <c r="J738" s="232"/>
      <c r="K738" s="232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CX738" s="233"/>
      <c r="CY738" s="233"/>
    </row>
    <row r="739" spans="3:103" s="230" customFormat="1" ht="15" x14ac:dyDescent="0.2">
      <c r="C739" s="231"/>
      <c r="D739" s="232"/>
      <c r="E739" s="232"/>
      <c r="F739" s="232"/>
      <c r="G739" s="232"/>
      <c r="H739" s="232"/>
      <c r="I739" s="232"/>
      <c r="J739" s="232"/>
      <c r="K739" s="232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CX739" s="233"/>
      <c r="CY739" s="233"/>
    </row>
    <row r="740" spans="3:103" s="230" customFormat="1" ht="15" x14ac:dyDescent="0.2">
      <c r="C740" s="231"/>
      <c r="D740" s="232"/>
      <c r="E740" s="232"/>
      <c r="F740" s="232"/>
      <c r="G740" s="232"/>
      <c r="H740" s="232"/>
      <c r="I740" s="232"/>
      <c r="J740" s="232"/>
      <c r="K740" s="232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CX740" s="233"/>
      <c r="CY740" s="233"/>
    </row>
    <row r="741" spans="3:103" s="230" customFormat="1" ht="15" x14ac:dyDescent="0.2">
      <c r="C741" s="231"/>
      <c r="D741" s="232"/>
      <c r="E741" s="232"/>
      <c r="F741" s="232"/>
      <c r="G741" s="232"/>
      <c r="H741" s="232"/>
      <c r="I741" s="232"/>
      <c r="J741" s="232"/>
      <c r="K741" s="232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CX741" s="233"/>
      <c r="CY741" s="233"/>
    </row>
    <row r="742" spans="3:103" s="230" customFormat="1" ht="15" x14ac:dyDescent="0.2">
      <c r="C742" s="231"/>
      <c r="D742" s="232"/>
      <c r="E742" s="232"/>
      <c r="F742" s="232"/>
      <c r="G742" s="232"/>
      <c r="H742" s="232"/>
      <c r="I742" s="232"/>
      <c r="J742" s="232"/>
      <c r="K742" s="232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CX742" s="233"/>
      <c r="CY742" s="233"/>
    </row>
    <row r="743" spans="3:103" s="230" customFormat="1" ht="15" x14ac:dyDescent="0.2">
      <c r="C743" s="231"/>
      <c r="D743" s="232"/>
      <c r="E743" s="232"/>
      <c r="F743" s="232"/>
      <c r="G743" s="232"/>
      <c r="H743" s="232"/>
      <c r="I743" s="232"/>
      <c r="J743" s="232"/>
      <c r="K743" s="232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CX743" s="233"/>
      <c r="CY743" s="233"/>
    </row>
    <row r="744" spans="3:103" s="230" customFormat="1" ht="15" x14ac:dyDescent="0.2">
      <c r="C744" s="231"/>
      <c r="D744" s="232"/>
      <c r="E744" s="232"/>
      <c r="F744" s="232"/>
      <c r="G744" s="232"/>
      <c r="H744" s="232"/>
      <c r="I744" s="232"/>
      <c r="J744" s="232"/>
      <c r="K744" s="232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37"/>
      <c r="W744" s="237"/>
      <c r="X744" s="237"/>
      <c r="Y744" s="237"/>
      <c r="Z744" s="237"/>
      <c r="AA744" s="237"/>
      <c r="AB744" s="237"/>
      <c r="AC744" s="237"/>
      <c r="AD744" s="237"/>
      <c r="AE744" s="237"/>
      <c r="AF744" s="237"/>
      <c r="AG744" s="237"/>
      <c r="AH744" s="237"/>
      <c r="AI744" s="237"/>
      <c r="AJ744" s="237"/>
      <c r="AK744" s="237"/>
      <c r="CX744" s="233"/>
      <c r="CY744" s="233"/>
    </row>
    <row r="745" spans="3:103" s="230" customFormat="1" ht="15" x14ac:dyDescent="0.2">
      <c r="C745" s="231"/>
      <c r="D745" s="232"/>
      <c r="E745" s="232"/>
      <c r="F745" s="232"/>
      <c r="G745" s="232"/>
      <c r="H745" s="232"/>
      <c r="I745" s="232"/>
      <c r="J745" s="232"/>
      <c r="K745" s="232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CX745" s="233"/>
      <c r="CY745" s="233"/>
    </row>
    <row r="746" spans="3:103" s="230" customFormat="1" ht="15" x14ac:dyDescent="0.2">
      <c r="C746" s="231"/>
      <c r="D746" s="232"/>
      <c r="E746" s="232"/>
      <c r="F746" s="232"/>
      <c r="G746" s="232"/>
      <c r="H746" s="232"/>
      <c r="I746" s="232"/>
      <c r="J746" s="232"/>
      <c r="K746" s="232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CX746" s="233"/>
      <c r="CY746" s="233"/>
    </row>
    <row r="747" spans="3:103" s="230" customFormat="1" ht="15" x14ac:dyDescent="0.2">
      <c r="C747" s="231"/>
      <c r="D747" s="232"/>
      <c r="E747" s="232"/>
      <c r="F747" s="232"/>
      <c r="G747" s="232"/>
      <c r="H747" s="232"/>
      <c r="I747" s="232"/>
      <c r="J747" s="232"/>
      <c r="K747" s="232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CX747" s="233"/>
      <c r="CY747" s="233"/>
    </row>
    <row r="748" spans="3:103" s="230" customFormat="1" ht="15" x14ac:dyDescent="0.2">
      <c r="C748" s="231"/>
      <c r="D748" s="232"/>
      <c r="E748" s="232"/>
      <c r="F748" s="232"/>
      <c r="G748" s="232"/>
      <c r="H748" s="232"/>
      <c r="I748" s="232"/>
      <c r="J748" s="232"/>
      <c r="K748" s="232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CX748" s="233"/>
      <c r="CY748" s="233"/>
    </row>
    <row r="749" spans="3:103" s="230" customFormat="1" ht="15" x14ac:dyDescent="0.2">
      <c r="C749" s="231"/>
      <c r="D749" s="232"/>
      <c r="E749" s="232"/>
      <c r="F749" s="232"/>
      <c r="G749" s="232"/>
      <c r="H749" s="232"/>
      <c r="I749" s="232"/>
      <c r="J749" s="232"/>
      <c r="K749" s="232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37"/>
      <c r="W749" s="237"/>
      <c r="X749" s="237"/>
      <c r="Y749" s="237"/>
      <c r="Z749" s="237"/>
      <c r="AA749" s="237"/>
      <c r="AB749" s="237"/>
      <c r="AC749" s="237"/>
      <c r="AD749" s="237"/>
      <c r="AE749" s="237"/>
      <c r="AF749" s="237"/>
      <c r="AG749" s="237"/>
      <c r="AH749" s="237"/>
      <c r="AI749" s="237"/>
      <c r="AJ749" s="237"/>
      <c r="AK749" s="237"/>
      <c r="CX749" s="233"/>
      <c r="CY749" s="233"/>
    </row>
    <row r="750" spans="3:103" s="230" customFormat="1" ht="15" x14ac:dyDescent="0.2">
      <c r="C750" s="231"/>
      <c r="D750" s="232"/>
      <c r="E750" s="232"/>
      <c r="F750" s="232"/>
      <c r="G750" s="232"/>
      <c r="H750" s="232"/>
      <c r="I750" s="232"/>
      <c r="J750" s="232"/>
      <c r="K750" s="232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CX750" s="233"/>
      <c r="CY750" s="233"/>
    </row>
    <row r="751" spans="3:103" s="230" customFormat="1" ht="15" x14ac:dyDescent="0.2">
      <c r="C751" s="231"/>
      <c r="D751" s="232"/>
      <c r="E751" s="232"/>
      <c r="F751" s="232"/>
      <c r="G751" s="232"/>
      <c r="H751" s="232"/>
      <c r="I751" s="232"/>
      <c r="J751" s="232"/>
      <c r="K751" s="232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CX751" s="233"/>
      <c r="CY751" s="233"/>
    </row>
    <row r="752" spans="3:103" s="230" customFormat="1" ht="15" x14ac:dyDescent="0.2">
      <c r="C752" s="231"/>
      <c r="D752" s="232"/>
      <c r="E752" s="232"/>
      <c r="F752" s="232"/>
      <c r="G752" s="232"/>
      <c r="H752" s="232"/>
      <c r="I752" s="232"/>
      <c r="J752" s="232"/>
      <c r="K752" s="232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CX752" s="233"/>
      <c r="CY752" s="233"/>
    </row>
    <row r="753" spans="3:103" s="230" customFormat="1" ht="15" x14ac:dyDescent="0.2">
      <c r="C753" s="231"/>
      <c r="D753" s="232"/>
      <c r="E753" s="232"/>
      <c r="F753" s="232"/>
      <c r="G753" s="232"/>
      <c r="H753" s="232"/>
      <c r="I753" s="232"/>
      <c r="J753" s="232"/>
      <c r="K753" s="232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CX753" s="233"/>
      <c r="CY753" s="233"/>
    </row>
    <row r="754" spans="3:103" s="230" customFormat="1" ht="15" x14ac:dyDescent="0.2">
      <c r="C754" s="231"/>
      <c r="D754" s="232"/>
      <c r="E754" s="232"/>
      <c r="F754" s="232"/>
      <c r="G754" s="232"/>
      <c r="H754" s="232"/>
      <c r="I754" s="232"/>
      <c r="J754" s="232"/>
      <c r="K754" s="232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CX754" s="233"/>
      <c r="CY754" s="233"/>
    </row>
    <row r="755" spans="3:103" s="230" customFormat="1" ht="15" x14ac:dyDescent="0.2">
      <c r="C755" s="231"/>
      <c r="D755" s="232"/>
      <c r="E755" s="232"/>
      <c r="F755" s="232"/>
      <c r="G755" s="232"/>
      <c r="H755" s="232"/>
      <c r="I755" s="232"/>
      <c r="J755" s="232"/>
      <c r="K755" s="232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CX755" s="233"/>
      <c r="CY755" s="233"/>
    </row>
    <row r="756" spans="3:103" s="230" customFormat="1" ht="15" x14ac:dyDescent="0.2">
      <c r="C756" s="231"/>
      <c r="D756" s="232"/>
      <c r="E756" s="232"/>
      <c r="F756" s="232"/>
      <c r="G756" s="232"/>
      <c r="H756" s="232"/>
      <c r="I756" s="232"/>
      <c r="J756" s="232"/>
      <c r="K756" s="232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CX756" s="233"/>
      <c r="CY756" s="233"/>
    </row>
    <row r="757" spans="3:103" s="230" customFormat="1" ht="15" x14ac:dyDescent="0.2">
      <c r="C757" s="231"/>
      <c r="D757" s="232"/>
      <c r="E757" s="232"/>
      <c r="F757" s="232"/>
      <c r="G757" s="232"/>
      <c r="H757" s="232"/>
      <c r="I757" s="232"/>
      <c r="J757" s="232"/>
      <c r="K757" s="232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37"/>
      <c r="W757" s="237"/>
      <c r="X757" s="237"/>
      <c r="Y757" s="237"/>
      <c r="Z757" s="237"/>
      <c r="AA757" s="237"/>
      <c r="AB757" s="237"/>
      <c r="AC757" s="237"/>
      <c r="AD757" s="237"/>
      <c r="AE757" s="237"/>
      <c r="AF757" s="237"/>
      <c r="AG757" s="237"/>
      <c r="AH757" s="237"/>
      <c r="AI757" s="237"/>
      <c r="AJ757" s="237"/>
      <c r="AK757" s="237"/>
      <c r="CX757" s="233"/>
      <c r="CY757" s="233"/>
    </row>
    <row r="758" spans="3:103" s="230" customFormat="1" ht="15" x14ac:dyDescent="0.2">
      <c r="C758" s="231"/>
      <c r="D758" s="232"/>
      <c r="E758" s="232"/>
      <c r="F758" s="232"/>
      <c r="G758" s="232"/>
      <c r="H758" s="232"/>
      <c r="I758" s="232"/>
      <c r="J758" s="232"/>
      <c r="K758" s="232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CX758" s="233"/>
      <c r="CY758" s="233"/>
    </row>
    <row r="759" spans="3:103" s="230" customFormat="1" ht="15" x14ac:dyDescent="0.2">
      <c r="C759" s="231"/>
      <c r="D759" s="232"/>
      <c r="E759" s="232"/>
      <c r="F759" s="232"/>
      <c r="G759" s="232"/>
      <c r="H759" s="232"/>
      <c r="I759" s="232"/>
      <c r="J759" s="232"/>
      <c r="K759" s="232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CX759" s="233"/>
      <c r="CY759" s="233"/>
    </row>
    <row r="760" spans="3:103" s="230" customFormat="1" ht="15" x14ac:dyDescent="0.2">
      <c r="C760" s="231"/>
      <c r="D760" s="232"/>
      <c r="E760" s="232"/>
      <c r="F760" s="232"/>
      <c r="G760" s="232"/>
      <c r="H760" s="232"/>
      <c r="I760" s="232"/>
      <c r="J760" s="232"/>
      <c r="K760" s="232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CX760" s="233"/>
      <c r="CY760" s="233"/>
    </row>
    <row r="761" spans="3:103" s="230" customFormat="1" ht="15" x14ac:dyDescent="0.2">
      <c r="C761" s="231"/>
      <c r="D761" s="232"/>
      <c r="E761" s="232"/>
      <c r="F761" s="232"/>
      <c r="G761" s="232"/>
      <c r="H761" s="232"/>
      <c r="I761" s="232"/>
      <c r="J761" s="232"/>
      <c r="K761" s="232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CX761" s="233"/>
      <c r="CY761" s="233"/>
    </row>
    <row r="762" spans="3:103" s="230" customFormat="1" ht="15" x14ac:dyDescent="0.2">
      <c r="C762" s="231"/>
      <c r="D762" s="232"/>
      <c r="E762" s="232"/>
      <c r="F762" s="232"/>
      <c r="G762" s="232"/>
      <c r="H762" s="232"/>
      <c r="I762" s="232"/>
      <c r="J762" s="232"/>
      <c r="K762" s="232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CX762" s="233"/>
      <c r="CY762" s="233"/>
    </row>
    <row r="763" spans="3:103" s="230" customFormat="1" ht="15" x14ac:dyDescent="0.2">
      <c r="C763" s="231"/>
      <c r="D763" s="232"/>
      <c r="E763" s="232"/>
      <c r="F763" s="232"/>
      <c r="G763" s="232"/>
      <c r="H763" s="232"/>
      <c r="I763" s="232"/>
      <c r="J763" s="232"/>
      <c r="K763" s="232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37"/>
      <c r="W763" s="237"/>
      <c r="X763" s="237"/>
      <c r="Y763" s="237"/>
      <c r="Z763" s="237"/>
      <c r="AA763" s="237"/>
      <c r="AB763" s="237"/>
      <c r="AC763" s="237"/>
      <c r="AD763" s="237"/>
      <c r="AE763" s="237"/>
      <c r="AF763" s="237"/>
      <c r="AG763" s="237"/>
      <c r="AH763" s="237"/>
      <c r="AI763" s="237"/>
      <c r="AJ763" s="237"/>
      <c r="AK763" s="237"/>
      <c r="CX763" s="233"/>
      <c r="CY763" s="233"/>
    </row>
    <row r="764" spans="3:103" s="230" customFormat="1" ht="15" x14ac:dyDescent="0.2">
      <c r="C764" s="231"/>
      <c r="D764" s="232"/>
      <c r="E764" s="232"/>
      <c r="F764" s="232"/>
      <c r="G764" s="232"/>
      <c r="H764" s="232"/>
      <c r="I764" s="232"/>
      <c r="J764" s="232"/>
      <c r="K764" s="232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CX764" s="233"/>
      <c r="CY764" s="233"/>
    </row>
    <row r="765" spans="3:103" s="230" customFormat="1" ht="15" x14ac:dyDescent="0.2">
      <c r="C765" s="231"/>
      <c r="D765" s="232"/>
      <c r="E765" s="232"/>
      <c r="F765" s="232"/>
      <c r="G765" s="232"/>
      <c r="H765" s="232"/>
      <c r="I765" s="232"/>
      <c r="J765" s="232"/>
      <c r="K765" s="232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CX765" s="233"/>
      <c r="CY765" s="233"/>
    </row>
    <row r="766" spans="3:103" s="230" customFormat="1" ht="15" x14ac:dyDescent="0.2">
      <c r="C766" s="231"/>
      <c r="D766" s="232"/>
      <c r="E766" s="232"/>
      <c r="F766" s="232"/>
      <c r="G766" s="232"/>
      <c r="H766" s="232"/>
      <c r="I766" s="232"/>
      <c r="J766" s="232"/>
      <c r="K766" s="232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CX766" s="233"/>
      <c r="CY766" s="233"/>
    </row>
    <row r="767" spans="3:103" s="230" customFormat="1" ht="15" x14ac:dyDescent="0.2">
      <c r="C767" s="231"/>
      <c r="D767" s="232"/>
      <c r="E767" s="232"/>
      <c r="F767" s="232"/>
      <c r="G767" s="232"/>
      <c r="H767" s="232"/>
      <c r="I767" s="232"/>
      <c r="J767" s="232"/>
      <c r="K767" s="232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CX767" s="233"/>
      <c r="CY767" s="233"/>
    </row>
    <row r="768" spans="3:103" s="230" customFormat="1" ht="15" x14ac:dyDescent="0.2">
      <c r="C768" s="231"/>
      <c r="D768" s="232"/>
      <c r="E768" s="232"/>
      <c r="F768" s="232"/>
      <c r="G768" s="232"/>
      <c r="H768" s="232"/>
      <c r="I768" s="232"/>
      <c r="J768" s="232"/>
      <c r="K768" s="232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CX768" s="233"/>
      <c r="CY768" s="233"/>
    </row>
    <row r="769" spans="3:103" s="230" customFormat="1" ht="15" x14ac:dyDescent="0.2">
      <c r="C769" s="231"/>
      <c r="D769" s="232"/>
      <c r="E769" s="232"/>
      <c r="F769" s="232"/>
      <c r="G769" s="232"/>
      <c r="H769" s="232"/>
      <c r="I769" s="232"/>
      <c r="J769" s="232"/>
      <c r="K769" s="232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CX769" s="233"/>
      <c r="CY769" s="233"/>
    </row>
    <row r="770" spans="3:103" s="230" customFormat="1" ht="15" x14ac:dyDescent="0.2">
      <c r="C770" s="231"/>
      <c r="D770" s="232"/>
      <c r="E770" s="232"/>
      <c r="F770" s="232"/>
      <c r="G770" s="232"/>
      <c r="H770" s="232"/>
      <c r="I770" s="232"/>
      <c r="J770" s="232"/>
      <c r="K770" s="232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CX770" s="233"/>
      <c r="CY770" s="233"/>
    </row>
    <row r="771" spans="3:103" s="230" customFormat="1" ht="15" x14ac:dyDescent="0.2">
      <c r="C771" s="231"/>
      <c r="D771" s="232"/>
      <c r="E771" s="232"/>
      <c r="F771" s="232"/>
      <c r="G771" s="232"/>
      <c r="H771" s="232"/>
      <c r="I771" s="232"/>
      <c r="J771" s="232"/>
      <c r="K771" s="232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CX771" s="233"/>
      <c r="CY771" s="233"/>
    </row>
    <row r="772" spans="3:103" s="230" customFormat="1" ht="15" x14ac:dyDescent="0.2">
      <c r="C772" s="231"/>
      <c r="D772" s="232"/>
      <c r="E772" s="232"/>
      <c r="F772" s="232"/>
      <c r="G772" s="232"/>
      <c r="H772" s="232"/>
      <c r="I772" s="232"/>
      <c r="J772" s="232"/>
      <c r="K772" s="232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CX772" s="233"/>
      <c r="CY772" s="233"/>
    </row>
    <row r="773" spans="3:103" s="230" customFormat="1" ht="15" x14ac:dyDescent="0.2">
      <c r="C773" s="231"/>
      <c r="D773" s="232"/>
      <c r="E773" s="232"/>
      <c r="F773" s="232"/>
      <c r="G773" s="232"/>
      <c r="H773" s="232"/>
      <c r="I773" s="232"/>
      <c r="J773" s="232"/>
      <c r="K773" s="232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CX773" s="233"/>
      <c r="CY773" s="233"/>
    </row>
    <row r="774" spans="3:103" s="230" customFormat="1" ht="15" x14ac:dyDescent="0.2">
      <c r="C774" s="231"/>
      <c r="D774" s="232"/>
      <c r="E774" s="232"/>
      <c r="F774" s="232"/>
      <c r="G774" s="232"/>
      <c r="H774" s="232"/>
      <c r="I774" s="232"/>
      <c r="J774" s="232"/>
      <c r="K774" s="232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CX774" s="233"/>
      <c r="CY774" s="233"/>
    </row>
    <row r="775" spans="3:103" s="230" customFormat="1" ht="15" x14ac:dyDescent="0.2">
      <c r="C775" s="231"/>
      <c r="D775" s="232"/>
      <c r="E775" s="232"/>
      <c r="F775" s="232"/>
      <c r="G775" s="232"/>
      <c r="H775" s="232"/>
      <c r="I775" s="232"/>
      <c r="J775" s="232"/>
      <c r="K775" s="232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CX775" s="233"/>
      <c r="CY775" s="233"/>
    </row>
    <row r="776" spans="3:103" s="230" customFormat="1" ht="15" x14ac:dyDescent="0.2">
      <c r="C776" s="231"/>
      <c r="D776" s="232"/>
      <c r="E776" s="232"/>
      <c r="F776" s="232"/>
      <c r="G776" s="232"/>
      <c r="H776" s="232"/>
      <c r="I776" s="232"/>
      <c r="J776" s="232"/>
      <c r="K776" s="232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CX776" s="233"/>
      <c r="CY776" s="233"/>
    </row>
    <row r="777" spans="3:103" s="230" customFormat="1" ht="15" x14ac:dyDescent="0.2">
      <c r="C777" s="231"/>
      <c r="D777" s="232"/>
      <c r="E777" s="232"/>
      <c r="F777" s="232"/>
      <c r="G777" s="232"/>
      <c r="H777" s="232"/>
      <c r="I777" s="232"/>
      <c r="J777" s="232"/>
      <c r="K777" s="232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CX777" s="233"/>
      <c r="CY777" s="233"/>
    </row>
    <row r="778" spans="3:103" s="230" customFormat="1" ht="15" x14ac:dyDescent="0.2">
      <c r="C778" s="231"/>
      <c r="D778" s="232"/>
      <c r="E778" s="232"/>
      <c r="F778" s="232"/>
      <c r="G778" s="232"/>
      <c r="H778" s="232"/>
      <c r="I778" s="232"/>
      <c r="J778" s="232"/>
      <c r="K778" s="232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CX778" s="233"/>
      <c r="CY778" s="233"/>
    </row>
    <row r="779" spans="3:103" s="230" customFormat="1" ht="15" x14ac:dyDescent="0.2">
      <c r="C779" s="231"/>
      <c r="D779" s="232"/>
      <c r="E779" s="232"/>
      <c r="F779" s="232"/>
      <c r="G779" s="232"/>
      <c r="H779" s="232"/>
      <c r="I779" s="232"/>
      <c r="J779" s="232"/>
      <c r="K779" s="232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CX779" s="233"/>
      <c r="CY779" s="233"/>
    </row>
    <row r="780" spans="3:103" s="230" customFormat="1" ht="15" x14ac:dyDescent="0.2">
      <c r="C780" s="231"/>
      <c r="D780" s="232"/>
      <c r="E780" s="232"/>
      <c r="F780" s="232"/>
      <c r="G780" s="232"/>
      <c r="H780" s="232"/>
      <c r="I780" s="232"/>
      <c r="J780" s="232"/>
      <c r="K780" s="232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CX780" s="233"/>
      <c r="CY780" s="233"/>
    </row>
    <row r="781" spans="3:103" s="230" customFormat="1" ht="15" x14ac:dyDescent="0.2">
      <c r="C781" s="231"/>
      <c r="D781" s="232"/>
      <c r="E781" s="232"/>
      <c r="F781" s="232"/>
      <c r="G781" s="232"/>
      <c r="H781" s="232"/>
      <c r="I781" s="232"/>
      <c r="J781" s="232"/>
      <c r="K781" s="232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CX781" s="233"/>
      <c r="CY781" s="233"/>
    </row>
    <row r="782" spans="3:103" s="230" customFormat="1" ht="15" x14ac:dyDescent="0.2">
      <c r="C782" s="231"/>
      <c r="D782" s="232"/>
      <c r="E782" s="232"/>
      <c r="F782" s="232"/>
      <c r="G782" s="232"/>
      <c r="H782" s="232"/>
      <c r="I782" s="232"/>
      <c r="J782" s="232"/>
      <c r="K782" s="232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CX782" s="233"/>
      <c r="CY782" s="233"/>
    </row>
    <row r="783" spans="3:103" s="230" customFormat="1" ht="15" x14ac:dyDescent="0.2">
      <c r="C783" s="231"/>
      <c r="D783" s="232"/>
      <c r="E783" s="232"/>
      <c r="F783" s="232"/>
      <c r="G783" s="232"/>
      <c r="H783" s="232"/>
      <c r="I783" s="232"/>
      <c r="J783" s="232"/>
      <c r="K783" s="232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CX783" s="233"/>
      <c r="CY783" s="233"/>
    </row>
    <row r="784" spans="3:103" s="230" customFormat="1" ht="15" x14ac:dyDescent="0.2">
      <c r="C784" s="231"/>
      <c r="D784" s="232"/>
      <c r="E784" s="232"/>
      <c r="F784" s="232"/>
      <c r="G784" s="232"/>
      <c r="H784" s="232"/>
      <c r="I784" s="232"/>
      <c r="J784" s="232"/>
      <c r="K784" s="232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CX784" s="233"/>
      <c r="CY784" s="233"/>
    </row>
    <row r="785" spans="3:103" s="230" customFormat="1" ht="15" x14ac:dyDescent="0.2">
      <c r="C785" s="231"/>
      <c r="D785" s="232"/>
      <c r="E785" s="232"/>
      <c r="F785" s="232"/>
      <c r="G785" s="232"/>
      <c r="H785" s="232"/>
      <c r="I785" s="232"/>
      <c r="J785" s="232"/>
      <c r="K785" s="232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CX785" s="233"/>
      <c r="CY785" s="233"/>
    </row>
    <row r="786" spans="3:103" s="230" customFormat="1" ht="15" x14ac:dyDescent="0.2">
      <c r="C786" s="231"/>
      <c r="D786" s="232"/>
      <c r="E786" s="232"/>
      <c r="F786" s="232"/>
      <c r="G786" s="232"/>
      <c r="H786" s="232"/>
      <c r="I786" s="232"/>
      <c r="J786" s="232"/>
      <c r="K786" s="232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37"/>
      <c r="W786" s="237"/>
      <c r="X786" s="237"/>
      <c r="Y786" s="237"/>
      <c r="Z786" s="237"/>
      <c r="AA786" s="237"/>
      <c r="AB786" s="237"/>
      <c r="AC786" s="237"/>
      <c r="AD786" s="237"/>
      <c r="AE786" s="237"/>
      <c r="AF786" s="237"/>
      <c r="AG786" s="237"/>
      <c r="AH786" s="237"/>
      <c r="AI786" s="237"/>
      <c r="AJ786" s="237"/>
      <c r="AK786" s="237"/>
      <c r="CX786" s="233"/>
      <c r="CY786" s="233"/>
    </row>
    <row r="787" spans="3:103" s="230" customFormat="1" ht="15" x14ac:dyDescent="0.2">
      <c r="C787" s="231"/>
      <c r="D787" s="232"/>
      <c r="E787" s="232"/>
      <c r="F787" s="232"/>
      <c r="G787" s="232"/>
      <c r="H787" s="232"/>
      <c r="I787" s="232"/>
      <c r="J787" s="232"/>
      <c r="K787" s="232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CX787" s="233"/>
      <c r="CY787" s="233"/>
    </row>
    <row r="788" spans="3:103" s="230" customFormat="1" ht="15" x14ac:dyDescent="0.2">
      <c r="C788" s="231"/>
      <c r="D788" s="232"/>
      <c r="E788" s="232"/>
      <c r="F788" s="232"/>
      <c r="G788" s="232"/>
      <c r="H788" s="232"/>
      <c r="I788" s="232"/>
      <c r="J788" s="232"/>
      <c r="K788" s="232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CX788" s="233"/>
      <c r="CY788" s="233"/>
    </row>
    <row r="789" spans="3:103" s="230" customFormat="1" ht="15" x14ac:dyDescent="0.2">
      <c r="C789" s="231"/>
      <c r="D789" s="232"/>
      <c r="E789" s="232"/>
      <c r="F789" s="232"/>
      <c r="G789" s="232"/>
      <c r="H789" s="232"/>
      <c r="I789" s="232"/>
      <c r="J789" s="232"/>
      <c r="K789" s="232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CX789" s="233"/>
      <c r="CY789" s="233"/>
    </row>
    <row r="790" spans="3:103" s="230" customFormat="1" ht="15" x14ac:dyDescent="0.2">
      <c r="C790" s="231"/>
      <c r="D790" s="232"/>
      <c r="E790" s="232"/>
      <c r="F790" s="232"/>
      <c r="G790" s="232"/>
      <c r="H790" s="232"/>
      <c r="I790" s="232"/>
      <c r="J790" s="232"/>
      <c r="K790" s="232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CX790" s="233"/>
      <c r="CY790" s="233"/>
    </row>
    <row r="791" spans="3:103" s="230" customFormat="1" ht="15" x14ac:dyDescent="0.2">
      <c r="C791" s="231"/>
      <c r="D791" s="232"/>
      <c r="E791" s="232"/>
      <c r="F791" s="232"/>
      <c r="G791" s="232"/>
      <c r="H791" s="232"/>
      <c r="I791" s="232"/>
      <c r="J791" s="232"/>
      <c r="K791" s="232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37"/>
      <c r="W791" s="237"/>
      <c r="X791" s="237"/>
      <c r="Y791" s="237"/>
      <c r="Z791" s="237"/>
      <c r="AA791" s="237"/>
      <c r="AB791" s="237"/>
      <c r="AC791" s="237"/>
      <c r="AD791" s="237"/>
      <c r="AE791" s="237"/>
      <c r="AF791" s="237"/>
      <c r="AG791" s="237"/>
      <c r="AH791" s="237"/>
      <c r="AI791" s="237"/>
      <c r="AJ791" s="237"/>
      <c r="AK791" s="237"/>
      <c r="CX791" s="233"/>
      <c r="CY791" s="233"/>
    </row>
    <row r="792" spans="3:103" s="230" customFormat="1" ht="15" x14ac:dyDescent="0.2">
      <c r="C792" s="231"/>
      <c r="D792" s="232"/>
      <c r="E792" s="232"/>
      <c r="F792" s="232"/>
      <c r="G792" s="232"/>
      <c r="H792" s="232"/>
      <c r="I792" s="232"/>
      <c r="J792" s="232"/>
      <c r="K792" s="232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CX792" s="233"/>
      <c r="CY792" s="233"/>
    </row>
    <row r="793" spans="3:103" s="230" customFormat="1" ht="15" x14ac:dyDescent="0.2">
      <c r="C793" s="231"/>
      <c r="D793" s="232"/>
      <c r="E793" s="232"/>
      <c r="F793" s="232"/>
      <c r="G793" s="232"/>
      <c r="H793" s="232"/>
      <c r="I793" s="232"/>
      <c r="J793" s="232"/>
      <c r="K793" s="232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CX793" s="233"/>
      <c r="CY793" s="233"/>
    </row>
    <row r="794" spans="3:103" s="230" customFormat="1" ht="15" x14ac:dyDescent="0.2">
      <c r="C794" s="231"/>
      <c r="D794" s="232"/>
      <c r="E794" s="232"/>
      <c r="F794" s="232"/>
      <c r="G794" s="232"/>
      <c r="H794" s="232"/>
      <c r="I794" s="232"/>
      <c r="J794" s="232"/>
      <c r="K794" s="232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37"/>
      <c r="W794" s="237"/>
      <c r="X794" s="237"/>
      <c r="Y794" s="237"/>
      <c r="Z794" s="237"/>
      <c r="AA794" s="237"/>
      <c r="AB794" s="237"/>
      <c r="AC794" s="237"/>
      <c r="AD794" s="237"/>
      <c r="AE794" s="237"/>
      <c r="AF794" s="237"/>
      <c r="AG794" s="237"/>
      <c r="AH794" s="237"/>
      <c r="AI794" s="237"/>
      <c r="AJ794" s="237"/>
      <c r="AK794" s="237"/>
      <c r="CX794" s="233"/>
      <c r="CY794" s="233"/>
    </row>
    <row r="795" spans="3:103" s="230" customFormat="1" ht="15" x14ac:dyDescent="0.2">
      <c r="C795" s="231"/>
      <c r="D795" s="232"/>
      <c r="E795" s="232"/>
      <c r="F795" s="232"/>
      <c r="G795" s="232"/>
      <c r="H795" s="232"/>
      <c r="I795" s="232"/>
      <c r="J795" s="232"/>
      <c r="K795" s="232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CX795" s="233"/>
      <c r="CY795" s="233"/>
    </row>
    <row r="796" spans="3:103" s="230" customFormat="1" ht="15" x14ac:dyDescent="0.2">
      <c r="C796" s="231"/>
      <c r="D796" s="232"/>
      <c r="E796" s="232"/>
      <c r="F796" s="232"/>
      <c r="G796" s="232"/>
      <c r="H796" s="232"/>
      <c r="I796" s="232"/>
      <c r="J796" s="232"/>
      <c r="K796" s="232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CX796" s="233"/>
      <c r="CY796" s="233"/>
    </row>
    <row r="797" spans="3:103" s="230" customFormat="1" ht="15" x14ac:dyDescent="0.2">
      <c r="C797" s="231"/>
      <c r="D797" s="232"/>
      <c r="E797" s="232"/>
      <c r="F797" s="232"/>
      <c r="G797" s="232"/>
      <c r="H797" s="232"/>
      <c r="I797" s="232"/>
      <c r="J797" s="232"/>
      <c r="K797" s="232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CX797" s="233"/>
      <c r="CY797" s="233"/>
    </row>
    <row r="798" spans="3:103" s="230" customFormat="1" ht="15" x14ac:dyDescent="0.2">
      <c r="C798" s="231"/>
      <c r="D798" s="232"/>
      <c r="E798" s="232"/>
      <c r="F798" s="232"/>
      <c r="G798" s="232"/>
      <c r="H798" s="232"/>
      <c r="I798" s="232"/>
      <c r="J798" s="232"/>
      <c r="K798" s="232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CX798" s="233"/>
      <c r="CY798" s="233"/>
    </row>
    <row r="799" spans="3:103" s="230" customFormat="1" ht="15" x14ac:dyDescent="0.2">
      <c r="C799" s="231"/>
      <c r="D799" s="232"/>
      <c r="E799" s="232"/>
      <c r="F799" s="232"/>
      <c r="G799" s="232"/>
      <c r="H799" s="232"/>
      <c r="I799" s="232"/>
      <c r="J799" s="232"/>
      <c r="K799" s="232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CX799" s="233"/>
      <c r="CY799" s="233"/>
    </row>
    <row r="800" spans="3:103" s="230" customFormat="1" ht="15" x14ac:dyDescent="0.2">
      <c r="C800" s="231"/>
      <c r="D800" s="232"/>
      <c r="E800" s="232"/>
      <c r="F800" s="232"/>
      <c r="G800" s="232"/>
      <c r="H800" s="232"/>
      <c r="I800" s="232"/>
      <c r="J800" s="232"/>
      <c r="K800" s="232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CX800" s="233"/>
      <c r="CY800" s="233"/>
    </row>
    <row r="801" spans="3:103" s="230" customFormat="1" ht="15" x14ac:dyDescent="0.2">
      <c r="C801" s="231"/>
      <c r="D801" s="232"/>
      <c r="E801" s="232"/>
      <c r="F801" s="232"/>
      <c r="G801" s="232"/>
      <c r="H801" s="232"/>
      <c r="I801" s="232"/>
      <c r="J801" s="232"/>
      <c r="K801" s="232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CX801" s="233"/>
      <c r="CY801" s="233"/>
    </row>
    <row r="802" spans="3:103" s="230" customFormat="1" ht="15" x14ac:dyDescent="0.2">
      <c r="C802" s="231"/>
      <c r="D802" s="232"/>
      <c r="E802" s="232"/>
      <c r="F802" s="232"/>
      <c r="G802" s="232"/>
      <c r="H802" s="232"/>
      <c r="I802" s="232"/>
      <c r="J802" s="232"/>
      <c r="K802" s="232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CX802" s="233"/>
      <c r="CY802" s="233"/>
    </row>
    <row r="803" spans="3:103" s="230" customFormat="1" ht="15" x14ac:dyDescent="0.2">
      <c r="C803" s="231"/>
      <c r="D803" s="232"/>
      <c r="E803" s="232"/>
      <c r="F803" s="232"/>
      <c r="G803" s="232"/>
      <c r="H803" s="232"/>
      <c r="I803" s="232"/>
      <c r="J803" s="232"/>
      <c r="K803" s="232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CX803" s="233"/>
      <c r="CY803" s="233"/>
    </row>
    <row r="804" spans="3:103" s="230" customFormat="1" ht="15" x14ac:dyDescent="0.2">
      <c r="C804" s="231"/>
      <c r="D804" s="232"/>
      <c r="E804" s="232"/>
      <c r="F804" s="232"/>
      <c r="G804" s="232"/>
      <c r="H804" s="232"/>
      <c r="I804" s="232"/>
      <c r="J804" s="232"/>
      <c r="K804" s="232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CX804" s="233"/>
      <c r="CY804" s="233"/>
    </row>
    <row r="805" spans="3:103" s="230" customFormat="1" ht="15" x14ac:dyDescent="0.2">
      <c r="C805" s="231"/>
      <c r="D805" s="232"/>
      <c r="E805" s="232"/>
      <c r="F805" s="232"/>
      <c r="G805" s="232"/>
      <c r="H805" s="232"/>
      <c r="I805" s="232"/>
      <c r="J805" s="232"/>
      <c r="K805" s="232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CX805" s="233"/>
      <c r="CY805" s="233"/>
    </row>
    <row r="806" spans="3:103" s="230" customFormat="1" ht="15" x14ac:dyDescent="0.2">
      <c r="C806" s="231"/>
      <c r="D806" s="232"/>
      <c r="E806" s="232"/>
      <c r="F806" s="232"/>
      <c r="G806" s="232"/>
      <c r="H806" s="232"/>
      <c r="I806" s="232"/>
      <c r="J806" s="232"/>
      <c r="K806" s="232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CX806" s="233"/>
      <c r="CY806" s="233"/>
    </row>
    <row r="807" spans="3:103" s="230" customFormat="1" ht="15" x14ac:dyDescent="0.2">
      <c r="C807" s="231"/>
      <c r="D807" s="232"/>
      <c r="E807" s="232"/>
      <c r="F807" s="232"/>
      <c r="G807" s="232"/>
      <c r="H807" s="232"/>
      <c r="I807" s="232"/>
      <c r="J807" s="232"/>
      <c r="K807" s="232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CX807" s="233"/>
      <c r="CY807" s="233"/>
    </row>
    <row r="808" spans="3:103" s="230" customFormat="1" ht="15" x14ac:dyDescent="0.2">
      <c r="C808" s="231"/>
      <c r="D808" s="232"/>
      <c r="E808" s="232"/>
      <c r="F808" s="232"/>
      <c r="G808" s="232"/>
      <c r="H808" s="232"/>
      <c r="I808" s="232"/>
      <c r="J808" s="232"/>
      <c r="K808" s="232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CX808" s="233"/>
      <c r="CY808" s="233"/>
    </row>
    <row r="809" spans="3:103" s="230" customFormat="1" ht="15" x14ac:dyDescent="0.2">
      <c r="C809" s="231"/>
      <c r="D809" s="232"/>
      <c r="E809" s="232"/>
      <c r="F809" s="232"/>
      <c r="G809" s="232"/>
      <c r="H809" s="232"/>
      <c r="I809" s="232"/>
      <c r="J809" s="232"/>
      <c r="K809" s="232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CX809" s="233"/>
      <c r="CY809" s="233"/>
    </row>
    <row r="810" spans="3:103" s="230" customFormat="1" ht="15" x14ac:dyDescent="0.2">
      <c r="C810" s="231"/>
      <c r="D810" s="232"/>
      <c r="E810" s="232"/>
      <c r="F810" s="232"/>
      <c r="G810" s="232"/>
      <c r="H810" s="232"/>
      <c r="I810" s="232"/>
      <c r="J810" s="232"/>
      <c r="K810" s="232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CX810" s="233"/>
      <c r="CY810" s="233"/>
    </row>
    <row r="811" spans="3:103" s="230" customFormat="1" ht="15" x14ac:dyDescent="0.2">
      <c r="C811" s="231"/>
      <c r="D811" s="232"/>
      <c r="E811" s="232"/>
      <c r="F811" s="232"/>
      <c r="G811" s="232"/>
      <c r="H811" s="232"/>
      <c r="I811" s="232"/>
      <c r="J811" s="232"/>
      <c r="K811" s="232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CX811" s="233"/>
      <c r="CY811" s="233"/>
    </row>
    <row r="812" spans="3:103" s="230" customFormat="1" ht="15" x14ac:dyDescent="0.2">
      <c r="C812" s="231"/>
      <c r="D812" s="232"/>
      <c r="E812" s="232"/>
      <c r="F812" s="232"/>
      <c r="G812" s="232"/>
      <c r="H812" s="232"/>
      <c r="I812" s="232"/>
      <c r="J812" s="232"/>
      <c r="K812" s="232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CX812" s="233"/>
      <c r="CY812" s="233"/>
    </row>
    <row r="813" spans="3:103" s="230" customFormat="1" ht="15" x14ac:dyDescent="0.2">
      <c r="C813" s="231"/>
      <c r="D813" s="232"/>
      <c r="E813" s="232"/>
      <c r="F813" s="232"/>
      <c r="G813" s="232"/>
      <c r="H813" s="232"/>
      <c r="I813" s="232"/>
      <c r="J813" s="232"/>
      <c r="K813" s="232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CX813" s="233"/>
      <c r="CY813" s="233"/>
    </row>
    <row r="814" spans="3:103" s="230" customFormat="1" ht="15" x14ac:dyDescent="0.2">
      <c r="C814" s="231"/>
      <c r="D814" s="232"/>
      <c r="E814" s="232"/>
      <c r="F814" s="232"/>
      <c r="G814" s="232"/>
      <c r="H814" s="232"/>
      <c r="I814" s="232"/>
      <c r="J814" s="232"/>
      <c r="K814" s="232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CX814" s="233"/>
      <c r="CY814" s="233"/>
    </row>
    <row r="815" spans="3:103" s="230" customFormat="1" ht="15" x14ac:dyDescent="0.2">
      <c r="C815" s="231"/>
      <c r="D815" s="232"/>
      <c r="E815" s="232"/>
      <c r="F815" s="232"/>
      <c r="G815" s="232"/>
      <c r="H815" s="232"/>
      <c r="I815" s="232"/>
      <c r="J815" s="232"/>
      <c r="K815" s="232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CX815" s="233"/>
      <c r="CY815" s="233"/>
    </row>
    <row r="816" spans="3:103" s="230" customFormat="1" ht="15" x14ac:dyDescent="0.2">
      <c r="C816" s="231"/>
      <c r="D816" s="232"/>
      <c r="E816" s="232"/>
      <c r="F816" s="232"/>
      <c r="G816" s="232"/>
      <c r="H816" s="232"/>
      <c r="I816" s="232"/>
      <c r="J816" s="232"/>
      <c r="K816" s="232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CX816" s="233"/>
      <c r="CY816" s="233"/>
    </row>
    <row r="817" spans="3:103" s="230" customFormat="1" ht="15" x14ac:dyDescent="0.2">
      <c r="C817" s="231"/>
      <c r="D817" s="232"/>
      <c r="E817" s="232"/>
      <c r="F817" s="232"/>
      <c r="G817" s="232"/>
      <c r="H817" s="232"/>
      <c r="I817" s="232"/>
      <c r="J817" s="232"/>
      <c r="K817" s="232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37"/>
      <c r="W817" s="237"/>
      <c r="X817" s="237"/>
      <c r="Y817" s="237"/>
      <c r="Z817" s="237"/>
      <c r="AA817" s="237"/>
      <c r="AB817" s="237"/>
      <c r="AC817" s="237"/>
      <c r="AD817" s="237"/>
      <c r="AE817" s="237"/>
      <c r="AF817" s="237"/>
      <c r="AG817" s="237"/>
      <c r="AH817" s="237"/>
      <c r="AI817" s="237"/>
      <c r="AJ817" s="237"/>
      <c r="AK817" s="237"/>
      <c r="CX817" s="233"/>
      <c r="CY817" s="233"/>
    </row>
    <row r="818" spans="3:103" s="230" customFormat="1" ht="15" x14ac:dyDescent="0.2">
      <c r="C818" s="231"/>
      <c r="D818" s="232"/>
      <c r="E818" s="232"/>
      <c r="F818" s="232"/>
      <c r="G818" s="232"/>
      <c r="H818" s="232"/>
      <c r="I818" s="232"/>
      <c r="J818" s="232"/>
      <c r="K818" s="232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CX818" s="233"/>
      <c r="CY818" s="233"/>
    </row>
    <row r="819" spans="3:103" s="230" customFormat="1" ht="15" x14ac:dyDescent="0.2">
      <c r="C819" s="231"/>
      <c r="D819" s="232"/>
      <c r="E819" s="232"/>
      <c r="F819" s="232"/>
      <c r="G819" s="232"/>
      <c r="H819" s="232"/>
      <c r="I819" s="232"/>
      <c r="J819" s="232"/>
      <c r="K819" s="232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CX819" s="233"/>
      <c r="CY819" s="233"/>
    </row>
    <row r="820" spans="3:103" s="230" customFormat="1" ht="15" x14ac:dyDescent="0.2">
      <c r="C820" s="231"/>
      <c r="D820" s="232"/>
      <c r="E820" s="232"/>
      <c r="F820" s="232"/>
      <c r="G820" s="232"/>
      <c r="H820" s="232"/>
      <c r="I820" s="232"/>
      <c r="J820" s="232"/>
      <c r="K820" s="232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CX820" s="233"/>
      <c r="CY820" s="233"/>
    </row>
    <row r="821" spans="3:103" s="230" customFormat="1" ht="15" x14ac:dyDescent="0.2">
      <c r="C821" s="231"/>
      <c r="D821" s="232"/>
      <c r="E821" s="232"/>
      <c r="F821" s="232"/>
      <c r="G821" s="232"/>
      <c r="H821" s="232"/>
      <c r="I821" s="232"/>
      <c r="J821" s="232"/>
      <c r="K821" s="232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CX821" s="233"/>
      <c r="CY821" s="233"/>
    </row>
    <row r="822" spans="3:103" s="230" customFormat="1" ht="15" x14ac:dyDescent="0.2">
      <c r="C822" s="231"/>
      <c r="D822" s="232"/>
      <c r="E822" s="232"/>
      <c r="F822" s="232"/>
      <c r="G822" s="232"/>
      <c r="H822" s="232"/>
      <c r="I822" s="232"/>
      <c r="J822" s="232"/>
      <c r="K822" s="232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37"/>
      <c r="W822" s="237"/>
      <c r="X822" s="237"/>
      <c r="Y822" s="237"/>
      <c r="Z822" s="237"/>
      <c r="AA822" s="237"/>
      <c r="AB822" s="237"/>
      <c r="AC822" s="237"/>
      <c r="AD822" s="237"/>
      <c r="AE822" s="237"/>
      <c r="AF822" s="237"/>
      <c r="AG822" s="237"/>
      <c r="AH822" s="237"/>
      <c r="AI822" s="237"/>
      <c r="AJ822" s="237"/>
      <c r="AK822" s="237"/>
      <c r="CX822" s="233"/>
      <c r="CY822" s="233"/>
    </row>
    <row r="823" spans="3:103" s="230" customFormat="1" ht="15" x14ac:dyDescent="0.2">
      <c r="C823" s="231"/>
      <c r="D823" s="232"/>
      <c r="E823" s="232"/>
      <c r="F823" s="232"/>
      <c r="G823" s="232"/>
      <c r="H823" s="232"/>
      <c r="I823" s="232"/>
      <c r="J823" s="232"/>
      <c r="K823" s="232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CX823" s="233"/>
      <c r="CY823" s="233"/>
    </row>
    <row r="824" spans="3:103" s="230" customFormat="1" ht="15" x14ac:dyDescent="0.2">
      <c r="C824" s="231"/>
      <c r="D824" s="232"/>
      <c r="E824" s="232"/>
      <c r="F824" s="232"/>
      <c r="G824" s="232"/>
      <c r="H824" s="232"/>
      <c r="I824" s="232"/>
      <c r="J824" s="232"/>
      <c r="K824" s="232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CX824" s="233"/>
      <c r="CY824" s="233"/>
    </row>
    <row r="825" spans="3:103" s="230" customFormat="1" ht="15" x14ac:dyDescent="0.2">
      <c r="C825" s="231"/>
      <c r="D825" s="232"/>
      <c r="E825" s="232"/>
      <c r="F825" s="232"/>
      <c r="G825" s="232"/>
      <c r="H825" s="232"/>
      <c r="I825" s="232"/>
      <c r="J825" s="232"/>
      <c r="K825" s="232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CX825" s="233"/>
      <c r="CY825" s="233"/>
    </row>
    <row r="826" spans="3:103" s="230" customFormat="1" ht="15" x14ac:dyDescent="0.2">
      <c r="C826" s="231"/>
      <c r="D826" s="232"/>
      <c r="E826" s="232"/>
      <c r="F826" s="232"/>
      <c r="G826" s="232"/>
      <c r="H826" s="232"/>
      <c r="I826" s="232"/>
      <c r="J826" s="232"/>
      <c r="K826" s="232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CX826" s="233"/>
      <c r="CY826" s="233"/>
    </row>
    <row r="827" spans="3:103" s="230" customFormat="1" ht="15" x14ac:dyDescent="0.2">
      <c r="C827" s="231"/>
      <c r="D827" s="232"/>
      <c r="E827" s="232"/>
      <c r="F827" s="232"/>
      <c r="G827" s="232"/>
      <c r="H827" s="232"/>
      <c r="I827" s="232"/>
      <c r="J827" s="232"/>
      <c r="K827" s="232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CX827" s="233"/>
      <c r="CY827" s="233"/>
    </row>
    <row r="828" spans="3:103" s="230" customFormat="1" ht="15" x14ac:dyDescent="0.2">
      <c r="C828" s="231"/>
      <c r="D828" s="232"/>
      <c r="E828" s="232"/>
      <c r="F828" s="232"/>
      <c r="G828" s="232"/>
      <c r="H828" s="232"/>
      <c r="I828" s="232"/>
      <c r="J828" s="232"/>
      <c r="K828" s="232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CX828" s="233"/>
      <c r="CY828" s="233"/>
    </row>
  </sheetData>
  <mergeCells count="22">
    <mergeCell ref="B22:B23"/>
    <mergeCell ref="C22:C23"/>
    <mergeCell ref="K24:K25"/>
    <mergeCell ref="B27:K27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2:K2"/>
    <mergeCell ref="C6:J6"/>
    <mergeCell ref="B8:B9"/>
    <mergeCell ref="C8:C9"/>
    <mergeCell ref="D8:D9"/>
    <mergeCell ref="K8:K9"/>
  </mergeCells>
  <conditionalFormatting sqref="E10:J23">
    <cfRule type="cellIs" dxfId="4" priority="1" operator="greaterThan">
      <formula>1</formula>
    </cfRule>
  </conditionalFormatting>
  <conditionalFormatting sqref="E23:J23 E21:J21 E19:J19 E17:J17 E15:J15 E13:J13 E11:J11">
    <cfRule type="cellIs" dxfId="3" priority="2" stopIfTrue="1" operator="greaterThan">
      <formula>0</formula>
    </cfRule>
  </conditionalFormatting>
  <conditionalFormatting sqref="K11 K13 K15 K17 K19 K21 K23">
    <cfRule type="cellIs" dxfId="2" priority="3" stopIfTrue="1" operator="greaterThan">
      <formula>1</formula>
    </cfRule>
    <cfRule type="cellIs" dxfId="1" priority="4" stopIfTrue="1" operator="lessThan">
      <formula>1</formula>
    </cfRule>
    <cfRule type="cellIs" dxfId="0" priority="5" stopIfTrue="1" operator="equal">
      <formula>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1:D23 E24:K2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43"/>
  <sheetViews>
    <sheetView zoomScale="86" zoomScaleNormal="86" workbookViewId="0">
      <selection activeCell="C446" sqref="C446"/>
    </sheetView>
  </sheetViews>
  <sheetFormatPr defaultColWidth="11.5703125" defaultRowHeight="12.75" x14ac:dyDescent="0.2"/>
  <cols>
    <col min="1" max="1" width="10.5703125" style="1" customWidth="1"/>
    <col min="2" max="2" width="10.5703125" style="2" customWidth="1"/>
    <col min="3" max="3" width="11.42578125" style="2" customWidth="1"/>
    <col min="4" max="4" width="10.42578125" style="2" customWidth="1"/>
    <col min="5" max="5" width="70.140625" style="1" customWidth="1"/>
    <col min="6" max="6" width="8" style="2" bestFit="1" customWidth="1"/>
    <col min="7" max="7" width="12.5703125" style="3" bestFit="1" customWidth="1"/>
    <col min="8" max="13" width="13.28515625" style="3" bestFit="1" customWidth="1"/>
    <col min="14" max="14" width="9.5703125" style="3" bestFit="1" customWidth="1"/>
    <col min="15" max="15" width="9.5703125" style="3" customWidth="1"/>
    <col min="16" max="16" width="8.140625" style="3" bestFit="1" customWidth="1"/>
    <col min="17" max="23" width="9.7109375" style="3" customWidth="1"/>
    <col min="24" max="25" width="13.7109375" style="3" customWidth="1"/>
    <col min="26" max="26" width="13.28515625" style="1" bestFit="1" customWidth="1"/>
    <col min="27" max="27" width="16" style="1" customWidth="1"/>
    <col min="28" max="28" width="8.85546875" customWidth="1"/>
    <col min="29" max="29" width="8.5703125" customWidth="1"/>
    <col min="30" max="30" width="38.140625" style="1" customWidth="1"/>
  </cols>
  <sheetData>
    <row r="1" spans="1:31" x14ac:dyDescent="0.2">
      <c r="A1" s="181" t="s">
        <v>0</v>
      </c>
      <c r="B1" s="181"/>
      <c r="C1" s="181"/>
      <c r="D1" s="181"/>
      <c r="E1" s="181"/>
      <c r="F1" s="181"/>
      <c r="G1" s="181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31" x14ac:dyDescent="0.2">
      <c r="A2" s="25" t="s">
        <v>1</v>
      </c>
      <c r="B2" s="278" t="s">
        <v>2</v>
      </c>
      <c r="C2" s="278"/>
      <c r="D2" s="278"/>
      <c r="E2" s="278"/>
      <c r="F2" s="26"/>
      <c r="G2" s="27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8"/>
      <c r="AA2" s="8"/>
    </row>
    <row r="3" spans="1:31" ht="27.75" customHeight="1" x14ac:dyDescent="0.2">
      <c r="A3" s="29" t="s">
        <v>3</v>
      </c>
      <c r="B3" s="279" t="s">
        <v>638</v>
      </c>
      <c r="C3" s="279"/>
      <c r="D3" s="279"/>
      <c r="E3" s="279"/>
      <c r="F3" s="30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8"/>
      <c r="AA3" s="8"/>
    </row>
    <row r="4" spans="1:31" x14ac:dyDescent="0.2">
      <c r="A4" s="25" t="s">
        <v>5</v>
      </c>
      <c r="B4" s="278" t="s">
        <v>6</v>
      </c>
      <c r="C4" s="278"/>
      <c r="D4" s="278"/>
      <c r="E4" s="278"/>
      <c r="F4" s="33"/>
      <c r="G4" s="31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8"/>
      <c r="AA4" s="8"/>
    </row>
    <row r="5" spans="1:31" x14ac:dyDescent="0.2">
      <c r="A5" s="29" t="s">
        <v>7</v>
      </c>
      <c r="B5" s="280" t="s">
        <v>8</v>
      </c>
      <c r="C5" s="280"/>
      <c r="D5" s="280"/>
      <c r="E5" s="280"/>
      <c r="F5" s="33"/>
      <c r="G5" s="31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8"/>
      <c r="AA5" s="8"/>
    </row>
    <row r="6" spans="1:31" x14ac:dyDescent="0.2">
      <c r="A6" s="25" t="s">
        <v>9</v>
      </c>
      <c r="B6" s="278" t="s">
        <v>10</v>
      </c>
      <c r="C6" s="278"/>
      <c r="D6" s="278"/>
      <c r="E6" s="278"/>
      <c r="F6" s="30"/>
      <c r="G6" s="3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8"/>
      <c r="AA6" s="8"/>
    </row>
    <row r="7" spans="1:31" x14ac:dyDescent="0.2">
      <c r="A7" s="29" t="s">
        <v>11</v>
      </c>
      <c r="B7" s="280" t="s">
        <v>12</v>
      </c>
      <c r="C7" s="280"/>
      <c r="D7" s="280"/>
      <c r="E7" s="280"/>
      <c r="F7" s="30"/>
      <c r="G7" s="3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8"/>
    </row>
    <row r="8" spans="1:31" x14ac:dyDescent="0.2">
      <c r="A8" s="29" t="s">
        <v>13</v>
      </c>
      <c r="B8" s="280" t="s">
        <v>14</v>
      </c>
      <c r="C8" s="280"/>
      <c r="D8" s="280"/>
      <c r="E8" s="280"/>
      <c r="F8" s="35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8"/>
    </row>
    <row r="9" spans="1:31" x14ac:dyDescent="0.2">
      <c r="A9" s="4"/>
      <c r="B9" s="281"/>
      <c r="C9" s="281"/>
      <c r="D9" s="281"/>
      <c r="E9" s="281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8"/>
      <c r="AA9" s="8"/>
    </row>
    <row r="10" spans="1:3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31" x14ac:dyDescent="0.2">
      <c r="A11" s="179" t="s">
        <v>15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</row>
    <row r="12" spans="1:31" ht="23.85" customHeight="1" x14ac:dyDescent="0.2">
      <c r="A12" s="178" t="s">
        <v>16</v>
      </c>
      <c r="B12" s="178" t="s">
        <v>17</v>
      </c>
      <c r="C12" s="178" t="s">
        <v>18</v>
      </c>
      <c r="D12" s="178" t="s">
        <v>18</v>
      </c>
      <c r="E12" s="178" t="s">
        <v>11</v>
      </c>
      <c r="F12" s="178" t="s">
        <v>19</v>
      </c>
      <c r="G12" s="180" t="s">
        <v>20</v>
      </c>
      <c r="H12" s="178" t="s">
        <v>21</v>
      </c>
      <c r="I12" s="178"/>
      <c r="J12" s="177" t="s">
        <v>22</v>
      </c>
      <c r="K12" s="177"/>
      <c r="L12" s="178" t="s">
        <v>23</v>
      </c>
      <c r="M12" s="178"/>
      <c r="N12" s="178" t="s">
        <v>24</v>
      </c>
      <c r="O12" s="178"/>
      <c r="P12" s="178" t="s">
        <v>25</v>
      </c>
      <c r="Q12" s="178"/>
      <c r="R12" s="178" t="s">
        <v>26</v>
      </c>
      <c r="S12" s="178"/>
      <c r="T12" s="177" t="s">
        <v>27</v>
      </c>
      <c r="U12" s="177"/>
      <c r="V12" s="178" t="s">
        <v>28</v>
      </c>
      <c r="W12" s="178"/>
      <c r="X12" s="178" t="s">
        <v>29</v>
      </c>
      <c r="Y12" s="178"/>
      <c r="Z12" s="178" t="s">
        <v>30</v>
      </c>
      <c r="AA12" s="178"/>
      <c r="AB12" s="177" t="s">
        <v>31</v>
      </c>
      <c r="AC12" s="177" t="s">
        <v>32</v>
      </c>
      <c r="AD12" s="177" t="s">
        <v>33</v>
      </c>
    </row>
    <row r="13" spans="1:31" x14ac:dyDescent="0.2">
      <c r="A13" s="178"/>
      <c r="B13" s="178"/>
      <c r="C13" s="178"/>
      <c r="D13" s="178"/>
      <c r="E13" s="178"/>
      <c r="F13" s="178"/>
      <c r="G13" s="180"/>
      <c r="H13" s="37" t="s">
        <v>34</v>
      </c>
      <c r="I13" s="37" t="s">
        <v>35</v>
      </c>
      <c r="J13" s="37" t="s">
        <v>34</v>
      </c>
      <c r="K13" s="37" t="s">
        <v>35</v>
      </c>
      <c r="L13" s="37" t="s">
        <v>34</v>
      </c>
      <c r="M13" s="37" t="s">
        <v>35</v>
      </c>
      <c r="N13" s="37" t="s">
        <v>34</v>
      </c>
      <c r="O13" s="37" t="s">
        <v>35</v>
      </c>
      <c r="P13" s="37" t="s">
        <v>34</v>
      </c>
      <c r="Q13" s="37" t="s">
        <v>35</v>
      </c>
      <c r="R13" s="37" t="s">
        <v>34</v>
      </c>
      <c r="S13" s="37" t="s">
        <v>35</v>
      </c>
      <c r="T13" s="37" t="s">
        <v>34</v>
      </c>
      <c r="U13" s="37" t="s">
        <v>35</v>
      </c>
      <c r="V13" s="37" t="s">
        <v>34</v>
      </c>
      <c r="W13" s="37" t="s">
        <v>35</v>
      </c>
      <c r="X13" s="37" t="s">
        <v>34</v>
      </c>
      <c r="Y13" s="37" t="s">
        <v>35</v>
      </c>
      <c r="Z13" s="37" t="s">
        <v>34</v>
      </c>
      <c r="AA13" s="37" t="s">
        <v>35</v>
      </c>
      <c r="AB13" s="177"/>
      <c r="AC13" s="177"/>
      <c r="AD13" s="177"/>
    </row>
    <row r="14" spans="1:31" ht="127.5" x14ac:dyDescent="0.2">
      <c r="A14" s="38" t="s">
        <v>36</v>
      </c>
      <c r="B14" s="39" t="s">
        <v>37</v>
      </c>
      <c r="C14" s="40" t="s">
        <v>38</v>
      </c>
      <c r="D14" s="41" t="s">
        <v>39</v>
      </c>
      <c r="E14" s="128" t="s">
        <v>40</v>
      </c>
      <c r="F14" s="42" t="s">
        <v>41</v>
      </c>
      <c r="G14" s="43"/>
      <c r="H14" s="44"/>
      <c r="I14" s="44">
        <f>SUM(I15:I20)</f>
        <v>0</v>
      </c>
      <c r="J14" s="44"/>
      <c r="K14" s="44">
        <f>SUM(K15:K20)</f>
        <v>6681.8921759999994</v>
      </c>
      <c r="L14" s="44"/>
      <c r="M14" s="44">
        <f>SUM(M15:M20)</f>
        <v>6569.6499494999998</v>
      </c>
      <c r="N14" s="44"/>
      <c r="O14" s="44">
        <f>SUM(O15:O20)</f>
        <v>0</v>
      </c>
      <c r="P14" s="44"/>
      <c r="Q14" s="44">
        <f>SUM(Q15:Q20)</f>
        <v>0</v>
      </c>
      <c r="R14" s="44"/>
      <c r="S14" s="44">
        <f>SUM(S15:S20)</f>
        <v>0</v>
      </c>
      <c r="T14" s="44"/>
      <c r="U14" s="44">
        <f>SUM(U15:U20)</f>
        <v>0</v>
      </c>
      <c r="V14" s="44"/>
      <c r="W14" s="44">
        <f>SUM(W15:W20)</f>
        <v>0</v>
      </c>
      <c r="X14" s="44"/>
      <c r="Y14" s="44">
        <f>SUM(Y15:Y20)</f>
        <v>112.24222649999999</v>
      </c>
      <c r="Z14" s="44"/>
      <c r="AA14" s="44">
        <f>SUM(AA15:AA20)</f>
        <v>6681.8921759999994</v>
      </c>
      <c r="AB14" s="45" t="s">
        <v>42</v>
      </c>
      <c r="AC14" s="45"/>
      <c r="AD14" s="128" t="s">
        <v>43</v>
      </c>
      <c r="AE14" t="str">
        <f>A14&amp;B14&amp;C14</f>
        <v>0477PRÓPRIA</v>
      </c>
    </row>
    <row r="15" spans="1:31" ht="25.5" x14ac:dyDescent="0.2">
      <c r="A15" s="53" t="s">
        <v>45</v>
      </c>
      <c r="B15" s="54" t="s">
        <v>42</v>
      </c>
      <c r="C15" s="55" t="s">
        <v>46</v>
      </c>
      <c r="D15" s="56" t="s">
        <v>39</v>
      </c>
      <c r="E15" s="129" t="s">
        <v>47</v>
      </c>
      <c r="F15" s="57" t="s">
        <v>41</v>
      </c>
      <c r="G15" s="57">
        <v>0.24704999999999999</v>
      </c>
      <c r="H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I15" s="58">
        <f t="shared" ref="I15:I20" si="0">H15*G15/1</f>
        <v>0</v>
      </c>
      <c r="J15" s="58">
        <f t="shared" ref="J15:K20" si="1">T15 + N15 + L15 + X15 + R15 + P15 + V15</f>
        <v>159.66</v>
      </c>
      <c r="K15" s="58">
        <f t="shared" si="1"/>
        <v>39.444002999999995</v>
      </c>
      <c r="L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M15" s="58">
        <f t="shared" ref="M15:M20" si="2">L15*G15/1</f>
        <v>0</v>
      </c>
      <c r="N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O15" s="58">
        <f t="shared" ref="O15:O20" si="3">N15*G15/1</f>
        <v>0</v>
      </c>
      <c r="P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Q15" s="58">
        <f t="shared" ref="Q15:Q20" si="4">P15*G15/1</f>
        <v>0</v>
      </c>
      <c r="R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S15" s="58">
        <f t="shared" ref="S15:S20" si="5">R15*G15/1</f>
        <v>0</v>
      </c>
      <c r="T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U15" s="58">
        <f t="shared" ref="U15:U20" si="6">T15*G15/1</f>
        <v>0</v>
      </c>
      <c r="V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0</v>
      </c>
      <c r="W15" s="58">
        <f t="shared" ref="W15:W20" si="7">V15*G15/1</f>
        <v>0</v>
      </c>
      <c r="X15" s="58">
        <f>IF(
                        C15="INSUMO",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A15&amp;B15,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A15&amp;B15,AE:AE,
                                                    0)
                                            ),
                                            "Não encontrado")
                                    )</f>
        <v>159.66</v>
      </c>
      <c r="Y15" s="58">
        <f t="shared" ref="Y15:Y20" si="8">X15*G15/1</f>
        <v>39.444002999999995</v>
      </c>
      <c r="Z15" s="58">
        <f>IF(
                            C15="INSUMO",
                            IFERROR(
                                INDEX(
                                    Insumos!F:F,
                                    MATCH(
                                        A15&amp;B15,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A15&amp;B15,AE:AE,
                                        0)
                                ),
                                "Não encontrado")
                        )</f>
        <v>159.66</v>
      </c>
      <c r="AA15" s="58">
        <f t="shared" ref="AA15:AA20" si="9">G15*Z15</f>
        <v>39.444002999999995</v>
      </c>
      <c r="AB15" s="59"/>
      <c r="AC15" s="59"/>
      <c r="AD15" s="129" t="s">
        <v>38</v>
      </c>
    </row>
    <row r="16" spans="1:31" ht="25.5" x14ac:dyDescent="0.2">
      <c r="A16" s="46" t="s">
        <v>48</v>
      </c>
      <c r="B16" s="47" t="s">
        <v>42</v>
      </c>
      <c r="C16" s="48" t="s">
        <v>46</v>
      </c>
      <c r="D16" s="49" t="s">
        <v>39</v>
      </c>
      <c r="E16" s="130" t="s">
        <v>49</v>
      </c>
      <c r="F16" s="50" t="s">
        <v>41</v>
      </c>
      <c r="G16" s="50">
        <v>0.24704999999999999</v>
      </c>
      <c r="H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I16" s="51">
        <f t="shared" si="0"/>
        <v>0</v>
      </c>
      <c r="J16" s="51">
        <f t="shared" si="1"/>
        <v>4.63</v>
      </c>
      <c r="K16" s="51">
        <f t="shared" si="1"/>
        <v>1.1438415</v>
      </c>
      <c r="L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M16" s="51">
        <f t="shared" si="2"/>
        <v>0</v>
      </c>
      <c r="N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O16" s="51">
        <f t="shared" si="3"/>
        <v>0</v>
      </c>
      <c r="P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Q16" s="51">
        <f t="shared" si="4"/>
        <v>0</v>
      </c>
      <c r="R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S16" s="51">
        <f t="shared" si="5"/>
        <v>0</v>
      </c>
      <c r="T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U16" s="51">
        <f t="shared" si="6"/>
        <v>0</v>
      </c>
      <c r="V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0</v>
      </c>
      <c r="W16" s="51">
        <f t="shared" si="7"/>
        <v>0</v>
      </c>
      <c r="X16" s="51">
        <f>IF(
                        C16="INSUMO",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A16&amp;B16,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A16&amp;B16,AE:AE,
                                                    0)
                                            ),
                                            "Não encontrado")
                                    )</f>
        <v>4.63</v>
      </c>
      <c r="Y16" s="51">
        <f t="shared" si="8"/>
        <v>1.1438415</v>
      </c>
      <c r="Z16" s="51">
        <f>IF(
                            C16="INSUMO",
                            IFERROR(
                                INDEX(
                                    Insumos!F:F,
                                    MATCH(
                                        A16&amp;B16,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A16&amp;B16,AE:AE,
                                        0)
                                ),
                                "Não encontrado")
                        )</f>
        <v>4.63</v>
      </c>
      <c r="AA16" s="51">
        <f t="shared" si="9"/>
        <v>1.1438415</v>
      </c>
      <c r="AB16" s="52"/>
      <c r="AC16" s="52"/>
      <c r="AD16" s="130" t="s">
        <v>38</v>
      </c>
    </row>
    <row r="17" spans="1:31" ht="25.5" x14ac:dyDescent="0.2">
      <c r="A17" s="53" t="s">
        <v>50</v>
      </c>
      <c r="B17" s="54" t="s">
        <v>42</v>
      </c>
      <c r="C17" s="55" t="s">
        <v>46</v>
      </c>
      <c r="D17" s="56" t="s">
        <v>39</v>
      </c>
      <c r="E17" s="129" t="s">
        <v>51</v>
      </c>
      <c r="F17" s="57" t="s">
        <v>41</v>
      </c>
      <c r="G17" s="57">
        <v>0.24704999999999999</v>
      </c>
      <c r="H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I17" s="58">
        <f t="shared" si="0"/>
        <v>0</v>
      </c>
      <c r="J17" s="58">
        <f t="shared" si="1"/>
        <v>18.28</v>
      </c>
      <c r="K17" s="58">
        <f t="shared" si="1"/>
        <v>4.5160739999999997</v>
      </c>
      <c r="L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M17" s="58">
        <f t="shared" si="2"/>
        <v>0</v>
      </c>
      <c r="N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O17" s="58">
        <f t="shared" si="3"/>
        <v>0</v>
      </c>
      <c r="P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Q17" s="58">
        <f t="shared" si="4"/>
        <v>0</v>
      </c>
      <c r="R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S17" s="58">
        <f t="shared" si="5"/>
        <v>0</v>
      </c>
      <c r="T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U17" s="58">
        <f t="shared" si="6"/>
        <v>0</v>
      </c>
      <c r="V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0</v>
      </c>
      <c r="W17" s="58">
        <f t="shared" si="7"/>
        <v>0</v>
      </c>
      <c r="X17" s="58">
        <f>IF(
                        C17="INSUMO",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A17&amp;B17,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A17&amp;B17,AE:AE,
                                                    0)
                                            ),
                                            "Não encontrado")
                                    )</f>
        <v>18.28</v>
      </c>
      <c r="Y17" s="58">
        <f t="shared" si="8"/>
        <v>4.5160739999999997</v>
      </c>
      <c r="Z17" s="58">
        <f>IF(
                            C17="INSUMO",
                            IFERROR(
                                INDEX(
                                    Insumos!F:F,
                                    MATCH(
                                        A17&amp;B17,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A17&amp;B17,AE:AE,
                                        0)
                                ),
                                "Não encontrado")
                        )</f>
        <v>18.28</v>
      </c>
      <c r="AA17" s="58">
        <f t="shared" si="9"/>
        <v>4.5160739999999997</v>
      </c>
      <c r="AB17" s="59"/>
      <c r="AC17" s="59"/>
      <c r="AD17" s="129" t="s">
        <v>38</v>
      </c>
    </row>
    <row r="18" spans="1:31" ht="25.5" x14ac:dyDescent="0.2">
      <c r="A18" s="46" t="s">
        <v>52</v>
      </c>
      <c r="B18" s="47" t="s">
        <v>42</v>
      </c>
      <c r="C18" s="48" t="s">
        <v>46</v>
      </c>
      <c r="D18" s="49" t="s">
        <v>39</v>
      </c>
      <c r="E18" s="130" t="s">
        <v>53</v>
      </c>
      <c r="F18" s="50" t="s">
        <v>41</v>
      </c>
      <c r="G18" s="50">
        <v>0.24704999999999999</v>
      </c>
      <c r="H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I18" s="51">
        <f t="shared" si="0"/>
        <v>0</v>
      </c>
      <c r="J18" s="51">
        <f t="shared" si="1"/>
        <v>271.75</v>
      </c>
      <c r="K18" s="51">
        <f t="shared" si="1"/>
        <v>67.135837499999994</v>
      </c>
      <c r="L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M18" s="51">
        <f t="shared" si="2"/>
        <v>0</v>
      </c>
      <c r="N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O18" s="51">
        <f t="shared" si="3"/>
        <v>0</v>
      </c>
      <c r="P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Q18" s="51">
        <f t="shared" si="4"/>
        <v>0</v>
      </c>
      <c r="R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S18" s="51">
        <f t="shared" si="5"/>
        <v>0</v>
      </c>
      <c r="T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U18" s="51">
        <f t="shared" si="6"/>
        <v>0</v>
      </c>
      <c r="V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0</v>
      </c>
      <c r="W18" s="51">
        <f t="shared" si="7"/>
        <v>0</v>
      </c>
      <c r="X18" s="51">
        <f>IF(
                        C18="INSUMO",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A18&amp;B18,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A18&amp;B18,AE:AE,
                                                    0)
                                            ),
                                            "Não encontrado")
                                    )</f>
        <v>271.75</v>
      </c>
      <c r="Y18" s="51">
        <f t="shared" si="8"/>
        <v>67.135837499999994</v>
      </c>
      <c r="Z18" s="51">
        <f>IF(
                            C18="INSUMO",
                            IFERROR(
                                INDEX(
                                    Insumos!F:F,
                                    MATCH(
                                        A18&amp;B18,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A18&amp;B18,AE:AE,
                                        0)
                                ),
                                "Não encontrado")
                        )</f>
        <v>271.75</v>
      </c>
      <c r="AA18" s="51">
        <f t="shared" si="9"/>
        <v>67.135837499999994</v>
      </c>
      <c r="AB18" s="52"/>
      <c r="AC18" s="52"/>
      <c r="AD18" s="130" t="s">
        <v>38</v>
      </c>
    </row>
    <row r="19" spans="1:31" ht="25.5" x14ac:dyDescent="0.2">
      <c r="A19" s="53" t="s">
        <v>54</v>
      </c>
      <c r="B19" s="54" t="s">
        <v>42</v>
      </c>
      <c r="C19" s="55" t="s">
        <v>46</v>
      </c>
      <c r="D19" s="56" t="s">
        <v>39</v>
      </c>
      <c r="E19" s="129" t="s">
        <v>55</v>
      </c>
      <c r="F19" s="57" t="s">
        <v>41</v>
      </c>
      <c r="G19" s="57">
        <v>0.24704999999999999</v>
      </c>
      <c r="H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I19" s="58">
        <f t="shared" si="0"/>
        <v>0</v>
      </c>
      <c r="J19" s="58">
        <f t="shared" si="1"/>
        <v>0.01</v>
      </c>
      <c r="K19" s="58">
        <f t="shared" si="1"/>
        <v>2.4705E-3</v>
      </c>
      <c r="L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M19" s="58">
        <f t="shared" si="2"/>
        <v>0</v>
      </c>
      <c r="N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O19" s="58">
        <f t="shared" si="3"/>
        <v>0</v>
      </c>
      <c r="P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Q19" s="58">
        <f t="shared" si="4"/>
        <v>0</v>
      </c>
      <c r="R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S19" s="58">
        <f t="shared" si="5"/>
        <v>0</v>
      </c>
      <c r="T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U19" s="58">
        <f t="shared" si="6"/>
        <v>0</v>
      </c>
      <c r="V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</v>
      </c>
      <c r="W19" s="58">
        <f t="shared" si="7"/>
        <v>0</v>
      </c>
      <c r="X19" s="58">
        <f>IF(
                        C19="INSUMO",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A19&amp;B19,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A19&amp;B19,AE:AE,
                                                    0)
                                            ),
                                            "Não encontrado")
                                    )</f>
        <v>0.01</v>
      </c>
      <c r="Y19" s="58">
        <f t="shared" si="8"/>
        <v>2.4705E-3</v>
      </c>
      <c r="Z19" s="58">
        <f>IF(
                            C19="INSUMO",
                            IFERROR(
                                INDEX(
                                    Insumos!F:F,
                                    MATCH(
                                        A19&amp;B19,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A19&amp;B19,AE:AE,
                                        0)
                                ),
                                "Não encontrado")
                        )</f>
        <v>0.01</v>
      </c>
      <c r="AA19" s="58">
        <f t="shared" si="9"/>
        <v>2.4705E-3</v>
      </c>
      <c r="AB19" s="59"/>
      <c r="AC19" s="59"/>
      <c r="AD19" s="129" t="s">
        <v>38</v>
      </c>
    </row>
    <row r="20" spans="1:31" x14ac:dyDescent="0.2">
      <c r="A20" s="46" t="s">
        <v>56</v>
      </c>
      <c r="B20" s="47" t="s">
        <v>42</v>
      </c>
      <c r="C20" s="48" t="s">
        <v>46</v>
      </c>
      <c r="D20" s="49" t="s">
        <v>39</v>
      </c>
      <c r="E20" s="130" t="s">
        <v>57</v>
      </c>
      <c r="F20" s="50" t="s">
        <v>41</v>
      </c>
      <c r="G20" s="50">
        <v>0.24704999999999999</v>
      </c>
      <c r="H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I20" s="51">
        <f t="shared" si="0"/>
        <v>0</v>
      </c>
      <c r="J20" s="51">
        <f t="shared" si="1"/>
        <v>26592.39</v>
      </c>
      <c r="K20" s="51">
        <f t="shared" si="1"/>
        <v>6569.6499494999998</v>
      </c>
      <c r="L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26592.39</v>
      </c>
      <c r="M20" s="51">
        <f t="shared" si="2"/>
        <v>6569.6499494999998</v>
      </c>
      <c r="N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O20" s="51">
        <f t="shared" si="3"/>
        <v>0</v>
      </c>
      <c r="P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Q20" s="51">
        <f t="shared" si="4"/>
        <v>0</v>
      </c>
      <c r="R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S20" s="51">
        <f t="shared" si="5"/>
        <v>0</v>
      </c>
      <c r="T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U20" s="51">
        <f t="shared" si="6"/>
        <v>0</v>
      </c>
      <c r="V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W20" s="51">
        <f t="shared" si="7"/>
        <v>0</v>
      </c>
      <c r="X20" s="51">
        <f>IF(
                        C20="INSUMO",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A20&amp;B20,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A20&amp;B20,AE:AE,
                                                    0)
                                            ),
                                            "Não encontrado")
                                    )</f>
        <v>0</v>
      </c>
      <c r="Y20" s="51">
        <f t="shared" si="8"/>
        <v>0</v>
      </c>
      <c r="Z20" s="51">
        <f>IF(
                            C20="INSUMO",
                            IFERROR(
                                INDEX(
                                    Insumos!F:F,
                                    MATCH(
                                        A20&amp;B20,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A20&amp;B20,AE:AE,
                                        0)
                                ),
                                "Não encontrado")
                        )</f>
        <v>26592.39</v>
      </c>
      <c r="AA20" s="51">
        <f t="shared" si="9"/>
        <v>6569.6499494999998</v>
      </c>
      <c r="AB20" s="52"/>
      <c r="AC20" s="52"/>
      <c r="AD20" s="130" t="s">
        <v>38</v>
      </c>
    </row>
    <row r="21" spans="1:31" x14ac:dyDescent="0.2">
      <c r="A21" s="38" t="s">
        <v>58</v>
      </c>
      <c r="B21" s="39" t="s">
        <v>42</v>
      </c>
      <c r="C21" s="40" t="s">
        <v>38</v>
      </c>
      <c r="D21" s="41" t="s">
        <v>39</v>
      </c>
      <c r="E21" s="128" t="s">
        <v>59</v>
      </c>
      <c r="F21" s="42" t="s">
        <v>41</v>
      </c>
      <c r="G21" s="43"/>
      <c r="H21" s="44"/>
      <c r="I21" s="44">
        <f>SUM(I22:I28)</f>
        <v>0</v>
      </c>
      <c r="J21" s="44"/>
      <c r="K21" s="44">
        <f>SUM(K22:K28)</f>
        <v>7092.01</v>
      </c>
      <c r="L21" s="44"/>
      <c r="M21" s="44">
        <f>SUM(M22:M28)</f>
        <v>6396.52</v>
      </c>
      <c r="N21" s="44"/>
      <c r="O21" s="44">
        <f>SUM(O22:O28)</f>
        <v>0</v>
      </c>
      <c r="P21" s="44"/>
      <c r="Q21" s="44">
        <f>SUM(Q22:Q28)</f>
        <v>0</v>
      </c>
      <c r="R21" s="44"/>
      <c r="S21" s="44">
        <f>SUM(S22:S28)</f>
        <v>0</v>
      </c>
      <c r="T21" s="44"/>
      <c r="U21" s="44">
        <f>SUM(U22:U28)</f>
        <v>0</v>
      </c>
      <c r="V21" s="44"/>
      <c r="W21" s="44">
        <f>SUM(W22:W28)</f>
        <v>0</v>
      </c>
      <c r="X21" s="44"/>
      <c r="Y21" s="44">
        <f>SUM(Y22:Y28)</f>
        <v>695.49</v>
      </c>
      <c r="Z21" s="44"/>
      <c r="AA21" s="44">
        <f>SUM(AA22:AA28)</f>
        <v>7092.01</v>
      </c>
      <c r="AB21" s="45" t="s">
        <v>38</v>
      </c>
      <c r="AC21" s="45"/>
      <c r="AD21" s="128" t="s">
        <v>38</v>
      </c>
      <c r="AE21" t="str">
        <f>A21&amp;B21&amp;C21</f>
        <v>93572SINAPI</v>
      </c>
    </row>
    <row r="22" spans="1:31" ht="25.5" x14ac:dyDescent="0.2">
      <c r="A22" s="53" t="s">
        <v>60</v>
      </c>
      <c r="B22" s="54" t="s">
        <v>42</v>
      </c>
      <c r="C22" s="55" t="s">
        <v>46</v>
      </c>
      <c r="D22" s="56" t="s">
        <v>39</v>
      </c>
      <c r="E22" s="129" t="s">
        <v>61</v>
      </c>
      <c r="F22" s="57" t="s">
        <v>41</v>
      </c>
      <c r="G22" s="57">
        <v>1</v>
      </c>
      <c r="H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I22" s="58">
        <f t="shared" ref="I22:I28" si="10">H22*G22/1</f>
        <v>0</v>
      </c>
      <c r="J22" s="58">
        <f t="shared" ref="J22:K28" si="11">T22 + N22 + L22 + X22 + R22 + P22 + V22</f>
        <v>221.72</v>
      </c>
      <c r="K22" s="58">
        <f t="shared" si="11"/>
        <v>221.72</v>
      </c>
      <c r="L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M22" s="58">
        <f t="shared" ref="M22:M28" si="12">L22*G22/1</f>
        <v>0</v>
      </c>
      <c r="N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O22" s="58">
        <f t="shared" ref="O22:O28" si="13">N22*G22/1</f>
        <v>0</v>
      </c>
      <c r="P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Q22" s="58">
        <f t="shared" ref="Q22:Q28" si="14">P22*G22/1</f>
        <v>0</v>
      </c>
      <c r="R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S22" s="58">
        <f t="shared" ref="S22:S28" si="15">R22*G22/1</f>
        <v>0</v>
      </c>
      <c r="T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U22" s="58">
        <f t="shared" ref="U22:U28" si="16">T22*G22/1</f>
        <v>0</v>
      </c>
      <c r="V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0</v>
      </c>
      <c r="W22" s="58">
        <f t="shared" ref="W22:W28" si="17">V22*G22/1</f>
        <v>0</v>
      </c>
      <c r="X22" s="58">
        <f>IF(
                        C22="INSUMO",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A22&amp;B22,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A22&amp;B22,AE:AE,
                                                    0)
                                            ),
                                            "Não encontrado")
                                    )</f>
        <v>221.72</v>
      </c>
      <c r="Y22" s="58">
        <f t="shared" ref="Y22:Y28" si="18">X22*G22/1</f>
        <v>221.72</v>
      </c>
      <c r="Z22" s="58">
        <f>IF(
                            C22="INSUMO",
                            IFERROR(
                                INDEX(
                                    Insumos!F:F,
                                    MATCH(
                                        A22&amp;B22,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A22&amp;B22,AE:AE,
                                        0)
                                ),
                                "Não encontrado")
                        )</f>
        <v>221.72</v>
      </c>
      <c r="AA22" s="58">
        <f t="shared" ref="AA22:AA28" si="19">G22*Z22</f>
        <v>221.72</v>
      </c>
      <c r="AB22" s="59"/>
      <c r="AC22" s="59"/>
      <c r="AD22" s="129" t="s">
        <v>38</v>
      </c>
    </row>
    <row r="23" spans="1:31" ht="25.5" x14ac:dyDescent="0.2">
      <c r="A23" s="46" t="s">
        <v>62</v>
      </c>
      <c r="B23" s="47" t="s">
        <v>42</v>
      </c>
      <c r="C23" s="48" t="s">
        <v>46</v>
      </c>
      <c r="D23" s="49" t="s">
        <v>39</v>
      </c>
      <c r="E23" s="130" t="s">
        <v>63</v>
      </c>
      <c r="F23" s="50" t="s">
        <v>41</v>
      </c>
      <c r="G23" s="50">
        <v>1</v>
      </c>
      <c r="H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I23" s="51">
        <f t="shared" si="10"/>
        <v>0</v>
      </c>
      <c r="J23" s="51">
        <f t="shared" si="11"/>
        <v>21.51</v>
      </c>
      <c r="K23" s="51">
        <f t="shared" si="11"/>
        <v>21.51</v>
      </c>
      <c r="L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M23" s="51">
        <f t="shared" si="12"/>
        <v>0</v>
      </c>
      <c r="N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O23" s="51">
        <f t="shared" si="13"/>
        <v>0</v>
      </c>
      <c r="P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Q23" s="51">
        <f t="shared" si="14"/>
        <v>0</v>
      </c>
      <c r="R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S23" s="51">
        <f t="shared" si="15"/>
        <v>0</v>
      </c>
      <c r="T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U23" s="51">
        <f t="shared" si="16"/>
        <v>0</v>
      </c>
      <c r="V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0</v>
      </c>
      <c r="W23" s="51">
        <f t="shared" si="17"/>
        <v>0</v>
      </c>
      <c r="X23" s="51">
        <f>IF(
                        C23="INSUMO",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A23&amp;B23,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A23&amp;B23,AE:AE,
                                                    0)
                                            ),
                                            "Não encontrado")
                                    )</f>
        <v>21.51</v>
      </c>
      <c r="Y23" s="51">
        <f t="shared" si="18"/>
        <v>21.51</v>
      </c>
      <c r="Z23" s="51">
        <f>IF(
                            C23="INSUMO",
                            IFERROR(
                                INDEX(
                                    Insumos!F:F,
                                    MATCH(
                                        A23&amp;B23,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A23&amp;B23,AE:AE,
                                        0)
                                ),
                                "Não encontrado")
                        )</f>
        <v>21.51</v>
      </c>
      <c r="AA23" s="51">
        <f t="shared" si="19"/>
        <v>21.51</v>
      </c>
      <c r="AB23" s="52"/>
      <c r="AC23" s="52"/>
      <c r="AD23" s="130" t="s">
        <v>38</v>
      </c>
    </row>
    <row r="24" spans="1:31" ht="25.5" x14ac:dyDescent="0.2">
      <c r="A24" s="53" t="s">
        <v>50</v>
      </c>
      <c r="B24" s="54" t="s">
        <v>42</v>
      </c>
      <c r="C24" s="55" t="s">
        <v>46</v>
      </c>
      <c r="D24" s="56" t="s">
        <v>39</v>
      </c>
      <c r="E24" s="129" t="s">
        <v>51</v>
      </c>
      <c r="F24" s="57" t="s">
        <v>41</v>
      </c>
      <c r="G24" s="57">
        <v>1</v>
      </c>
      <c r="H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I24" s="58">
        <f t="shared" si="10"/>
        <v>0</v>
      </c>
      <c r="J24" s="58">
        <f t="shared" si="11"/>
        <v>18.28</v>
      </c>
      <c r="K24" s="58">
        <f t="shared" si="11"/>
        <v>18.28</v>
      </c>
      <c r="L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M24" s="58">
        <f t="shared" si="12"/>
        <v>0</v>
      </c>
      <c r="N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O24" s="58">
        <f t="shared" si="13"/>
        <v>0</v>
      </c>
      <c r="P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Q24" s="58">
        <f t="shared" si="14"/>
        <v>0</v>
      </c>
      <c r="R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S24" s="58">
        <f t="shared" si="15"/>
        <v>0</v>
      </c>
      <c r="T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U24" s="58">
        <f t="shared" si="16"/>
        <v>0</v>
      </c>
      <c r="V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0</v>
      </c>
      <c r="W24" s="58">
        <f t="shared" si="17"/>
        <v>0</v>
      </c>
      <c r="X24" s="58">
        <f>IF(
                        C24="INSUMO",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A24&amp;B24,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A24&amp;B24,AE:AE,
                                                    0)
                                            ),
                                            "Não encontrado")
                                    )</f>
        <v>18.28</v>
      </c>
      <c r="Y24" s="58">
        <f t="shared" si="18"/>
        <v>18.28</v>
      </c>
      <c r="Z24" s="58">
        <f>IF(
                            C24="INSUMO",
                            IFERROR(
                                INDEX(
                                    Insumos!F:F,
                                    MATCH(
                                        A24&amp;B24,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A24&amp;B24,AE:AE,
                                        0)
                                ),
                                "Não encontrado")
                        )</f>
        <v>18.28</v>
      </c>
      <c r="AA24" s="58">
        <f t="shared" si="19"/>
        <v>18.28</v>
      </c>
      <c r="AB24" s="59"/>
      <c r="AC24" s="59"/>
      <c r="AD24" s="129" t="s">
        <v>38</v>
      </c>
    </row>
    <row r="25" spans="1:31" ht="25.5" x14ac:dyDescent="0.2">
      <c r="A25" s="46" t="s">
        <v>52</v>
      </c>
      <c r="B25" s="47" t="s">
        <v>42</v>
      </c>
      <c r="C25" s="48" t="s">
        <v>46</v>
      </c>
      <c r="D25" s="49" t="s">
        <v>39</v>
      </c>
      <c r="E25" s="130" t="s">
        <v>53</v>
      </c>
      <c r="F25" s="50" t="s">
        <v>41</v>
      </c>
      <c r="G25" s="50">
        <v>1</v>
      </c>
      <c r="H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I25" s="51">
        <f t="shared" si="10"/>
        <v>0</v>
      </c>
      <c r="J25" s="51">
        <f t="shared" si="11"/>
        <v>271.75</v>
      </c>
      <c r="K25" s="51">
        <f t="shared" si="11"/>
        <v>271.75</v>
      </c>
      <c r="L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M25" s="51">
        <f t="shared" si="12"/>
        <v>0</v>
      </c>
      <c r="N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O25" s="51">
        <f t="shared" si="13"/>
        <v>0</v>
      </c>
      <c r="P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Q25" s="51">
        <f t="shared" si="14"/>
        <v>0</v>
      </c>
      <c r="R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S25" s="51">
        <f t="shared" si="15"/>
        <v>0</v>
      </c>
      <c r="T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U25" s="51">
        <f t="shared" si="16"/>
        <v>0</v>
      </c>
      <c r="V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0</v>
      </c>
      <c r="W25" s="51">
        <f t="shared" si="17"/>
        <v>0</v>
      </c>
      <c r="X25" s="51">
        <f>IF(
                        C25="INSUMO",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A25&amp;B25,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A25&amp;B25,AE:AE,
                                                    0)
                                            ),
                                            "Não encontrado")
                                    )</f>
        <v>271.75</v>
      </c>
      <c r="Y25" s="51">
        <f t="shared" si="18"/>
        <v>271.75</v>
      </c>
      <c r="Z25" s="51">
        <f>IF(
                            C25="INSUMO",
                            IFERROR(
                                INDEX(
                                    Insumos!F:F,
                                    MATCH(
                                        A25&amp;B25,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A25&amp;B25,AE:AE,
                                        0)
                                ),
                                "Não encontrado")
                        )</f>
        <v>271.75</v>
      </c>
      <c r="AA25" s="51">
        <f t="shared" si="19"/>
        <v>271.75</v>
      </c>
      <c r="AB25" s="52"/>
      <c r="AC25" s="52"/>
      <c r="AD25" s="130" t="s">
        <v>38</v>
      </c>
    </row>
    <row r="26" spans="1:31" ht="25.5" x14ac:dyDescent="0.2">
      <c r="A26" s="53" t="s">
        <v>54</v>
      </c>
      <c r="B26" s="54" t="s">
        <v>42</v>
      </c>
      <c r="C26" s="55" t="s">
        <v>46</v>
      </c>
      <c r="D26" s="56" t="s">
        <v>39</v>
      </c>
      <c r="E26" s="129" t="s">
        <v>55</v>
      </c>
      <c r="F26" s="57" t="s">
        <v>41</v>
      </c>
      <c r="G26" s="57">
        <v>1</v>
      </c>
      <c r="H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I26" s="58">
        <f t="shared" si="10"/>
        <v>0</v>
      </c>
      <c r="J26" s="58">
        <f t="shared" si="11"/>
        <v>0.01</v>
      </c>
      <c r="K26" s="58">
        <f t="shared" si="11"/>
        <v>0.01</v>
      </c>
      <c r="L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M26" s="58">
        <f t="shared" si="12"/>
        <v>0</v>
      </c>
      <c r="N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O26" s="58">
        <f t="shared" si="13"/>
        <v>0</v>
      </c>
      <c r="P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Q26" s="58">
        <f t="shared" si="14"/>
        <v>0</v>
      </c>
      <c r="R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S26" s="58">
        <f t="shared" si="15"/>
        <v>0</v>
      </c>
      <c r="T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U26" s="58">
        <f t="shared" si="16"/>
        <v>0</v>
      </c>
      <c r="V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</v>
      </c>
      <c r="W26" s="58">
        <f t="shared" si="17"/>
        <v>0</v>
      </c>
      <c r="X26" s="58">
        <f>IF(
                        C26="INSUMO",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A26&amp;B26,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A26&amp;B26,AE:AE,
                                                    0)
                                            ),
                                            "Não encontrado")
                                    )</f>
        <v>0.01</v>
      </c>
      <c r="Y26" s="58">
        <f t="shared" si="18"/>
        <v>0.01</v>
      </c>
      <c r="Z26" s="58">
        <f>IF(
                            C26="INSUMO",
                            IFERROR(
                                INDEX(
                                    Insumos!F:F,
                                    MATCH(
                                        A26&amp;B26,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A26&amp;B26,AE:AE,
                                        0)
                                ),
                                "Não encontrado")
                        )</f>
        <v>0.01</v>
      </c>
      <c r="AA26" s="58">
        <f t="shared" si="19"/>
        <v>0.01</v>
      </c>
      <c r="AB26" s="59"/>
      <c r="AC26" s="59"/>
      <c r="AD26" s="129" t="s">
        <v>38</v>
      </c>
    </row>
    <row r="27" spans="1:31" ht="25.5" x14ac:dyDescent="0.2">
      <c r="A27" s="46" t="s">
        <v>64</v>
      </c>
      <c r="B27" s="47" t="s">
        <v>42</v>
      </c>
      <c r="C27" s="48" t="s">
        <v>46</v>
      </c>
      <c r="D27" s="49" t="s">
        <v>39</v>
      </c>
      <c r="E27" s="130" t="s">
        <v>65</v>
      </c>
      <c r="F27" s="50" t="s">
        <v>41</v>
      </c>
      <c r="G27" s="50">
        <v>1</v>
      </c>
      <c r="H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I27" s="51">
        <f t="shared" si="10"/>
        <v>0</v>
      </c>
      <c r="J27" s="51">
        <f t="shared" si="11"/>
        <v>162.22</v>
      </c>
      <c r="K27" s="51">
        <f t="shared" si="11"/>
        <v>162.22</v>
      </c>
      <c r="L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M27" s="51">
        <f t="shared" si="12"/>
        <v>0</v>
      </c>
      <c r="N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O27" s="51">
        <f t="shared" si="13"/>
        <v>0</v>
      </c>
      <c r="P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Q27" s="51">
        <f t="shared" si="14"/>
        <v>0</v>
      </c>
      <c r="R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S27" s="51">
        <f t="shared" si="15"/>
        <v>0</v>
      </c>
      <c r="T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U27" s="51">
        <f t="shared" si="16"/>
        <v>0</v>
      </c>
      <c r="V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0</v>
      </c>
      <c r="W27" s="51">
        <f t="shared" si="17"/>
        <v>0</v>
      </c>
      <c r="X27" s="51">
        <f>IF(
                        C27="INSUMO",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A27&amp;B27,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A27&amp;B27,AE:AE,
                                                    0)
                                            ),
                                            "Não encontrado")
                                    )</f>
        <v>162.22</v>
      </c>
      <c r="Y27" s="51">
        <f t="shared" si="18"/>
        <v>162.22</v>
      </c>
      <c r="Z27" s="51">
        <f>IF(
                            C27="INSUMO",
                            IFERROR(
                                INDEX(
                                    Insumos!F:F,
                                    MATCH(
                                        A27&amp;B27,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A27&amp;B27,AE:AE,
                                        0)
                                ),
                                "Não encontrado")
                        )</f>
        <v>162.22</v>
      </c>
      <c r="AA27" s="51">
        <f t="shared" si="19"/>
        <v>162.22</v>
      </c>
      <c r="AB27" s="52"/>
      <c r="AC27" s="52"/>
      <c r="AD27" s="130" t="s">
        <v>38</v>
      </c>
    </row>
    <row r="28" spans="1:31" x14ac:dyDescent="0.2">
      <c r="A28" s="53" t="s">
        <v>66</v>
      </c>
      <c r="B28" s="54" t="s">
        <v>42</v>
      </c>
      <c r="C28" s="55" t="s">
        <v>46</v>
      </c>
      <c r="D28" s="56" t="s">
        <v>39</v>
      </c>
      <c r="E28" s="129" t="s">
        <v>67</v>
      </c>
      <c r="F28" s="57" t="s">
        <v>41</v>
      </c>
      <c r="G28" s="57">
        <v>1</v>
      </c>
      <c r="H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I28" s="58">
        <f t="shared" si="10"/>
        <v>0</v>
      </c>
      <c r="J28" s="58">
        <f t="shared" si="11"/>
        <v>6396.52</v>
      </c>
      <c r="K28" s="58">
        <f t="shared" si="11"/>
        <v>6396.52</v>
      </c>
      <c r="L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6396.52</v>
      </c>
      <c r="M28" s="58">
        <f t="shared" si="12"/>
        <v>6396.52</v>
      </c>
      <c r="N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O28" s="58">
        <f t="shared" si="13"/>
        <v>0</v>
      </c>
      <c r="P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Q28" s="58">
        <f t="shared" si="14"/>
        <v>0</v>
      </c>
      <c r="R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S28" s="58">
        <f t="shared" si="15"/>
        <v>0</v>
      </c>
      <c r="T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U28" s="58">
        <f t="shared" si="16"/>
        <v>0</v>
      </c>
      <c r="V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W28" s="58">
        <f t="shared" si="17"/>
        <v>0</v>
      </c>
      <c r="X28" s="58">
        <f>IF(
                        C28="INSUMO",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A28&amp;B28,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A28&amp;B28,AE:AE,
                                                    0)
                                            ),
                                            "Não encontrado")
                                    )</f>
        <v>0</v>
      </c>
      <c r="Y28" s="58">
        <f t="shared" si="18"/>
        <v>0</v>
      </c>
      <c r="Z28" s="58">
        <f>IF(
                            C28="INSUMO",
                            IFERROR(
                                INDEX(
                                    Insumos!F:F,
                                    MATCH(
                                        A28&amp;B28,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A28&amp;B28,AE:AE,
                                        0)
                                ),
                                "Não encontrado")
                        )</f>
        <v>6396.52</v>
      </c>
      <c r="AA28" s="58">
        <f t="shared" si="19"/>
        <v>6396.52</v>
      </c>
      <c r="AB28" s="59"/>
      <c r="AC28" s="59"/>
      <c r="AD28" s="129" t="s">
        <v>38</v>
      </c>
    </row>
    <row r="29" spans="1:31" ht="25.5" x14ac:dyDescent="0.2">
      <c r="A29" s="38" t="s">
        <v>68</v>
      </c>
      <c r="B29" s="39" t="s">
        <v>37</v>
      </c>
      <c r="C29" s="40" t="s">
        <v>38</v>
      </c>
      <c r="D29" s="41" t="s">
        <v>39</v>
      </c>
      <c r="E29" s="128" t="s">
        <v>69</v>
      </c>
      <c r="F29" s="42" t="s">
        <v>70</v>
      </c>
      <c r="G29" s="43"/>
      <c r="H29" s="44"/>
      <c r="I29" s="44">
        <f>SUM(I30:I31)</f>
        <v>124</v>
      </c>
      <c r="J29" s="44"/>
      <c r="K29" s="44">
        <f>SUM(K30:K31)</f>
        <v>0</v>
      </c>
      <c r="L29" s="44"/>
      <c r="M29" s="44">
        <f>SUM(M30:M31)</f>
        <v>0</v>
      </c>
      <c r="N29" s="44"/>
      <c r="O29" s="44">
        <f>SUM(O30:O31)</f>
        <v>0</v>
      </c>
      <c r="P29" s="44"/>
      <c r="Q29" s="44">
        <f>SUM(Q30:Q31)</f>
        <v>0</v>
      </c>
      <c r="R29" s="44"/>
      <c r="S29" s="44">
        <f>SUM(S30:S31)</f>
        <v>0</v>
      </c>
      <c r="T29" s="44"/>
      <c r="U29" s="44">
        <f>SUM(U30:U31)</f>
        <v>0</v>
      </c>
      <c r="V29" s="44"/>
      <c r="W29" s="44">
        <f>SUM(W30:W31)</f>
        <v>0</v>
      </c>
      <c r="X29" s="44"/>
      <c r="Y29" s="44">
        <f>SUM(Y30:Y31)</f>
        <v>0</v>
      </c>
      <c r="Z29" s="44"/>
      <c r="AA29" s="44">
        <f>SUM(AA30:AA31)</f>
        <v>124</v>
      </c>
      <c r="AB29" s="45" t="s">
        <v>38</v>
      </c>
      <c r="AC29" s="45"/>
      <c r="AD29" s="128" t="s">
        <v>38</v>
      </c>
      <c r="AE29" t="str">
        <f>A29&amp;B29&amp;C29</f>
        <v>0460PRÓPRIA</v>
      </c>
    </row>
    <row r="30" spans="1:31" x14ac:dyDescent="0.2">
      <c r="A30" s="53" t="s">
        <v>71</v>
      </c>
      <c r="B30" s="54" t="s">
        <v>37</v>
      </c>
      <c r="C30" s="55" t="s">
        <v>46</v>
      </c>
      <c r="D30" s="56" t="s">
        <v>39</v>
      </c>
      <c r="E30" s="129" t="s">
        <v>72</v>
      </c>
      <c r="F30" s="57" t="s">
        <v>73</v>
      </c>
      <c r="G30" s="57">
        <v>40</v>
      </c>
      <c r="H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0.7</v>
      </c>
      <c r="I30" s="58">
        <f>H30*G30/1</f>
        <v>28</v>
      </c>
      <c r="J30" s="58">
        <f>T30 + N30 + L30 + X30 + R30 + P30 + V30</f>
        <v>0</v>
      </c>
      <c r="K30" s="58">
        <f>U30 + O30 + M30 + Y30 + S30 + Q30 + W30</f>
        <v>0</v>
      </c>
      <c r="L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M30" s="58">
        <f>L30*G30/1</f>
        <v>0</v>
      </c>
      <c r="N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O30" s="58">
        <f>N30*G30/1</f>
        <v>0</v>
      </c>
      <c r="P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Q30" s="58">
        <f>P30*G30/1</f>
        <v>0</v>
      </c>
      <c r="R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S30" s="58">
        <f>R30*G30/1</f>
        <v>0</v>
      </c>
      <c r="T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U30" s="58">
        <f>T30*G30/1</f>
        <v>0</v>
      </c>
      <c r="V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W30" s="58">
        <f>V30*G30/1</f>
        <v>0</v>
      </c>
      <c r="X30" s="58">
        <f>IF(
                        C30="INSUMO",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A30&amp;B30,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A30&amp;B30,AE:AE,
                                                    0)
                                            ),
                                            "Não encontrado")
                                    )</f>
        <v>0</v>
      </c>
      <c r="Y30" s="58">
        <f>X30*G30/1</f>
        <v>0</v>
      </c>
      <c r="Z30" s="58">
        <f>IF(
                            C30="INSUMO",
                            IFERROR(
                                INDEX(
                                    Insumos!F:F,
                                    MATCH(
                                        A30&amp;B30,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A30&amp;B30,AE:AE,
                                        0)
                                ),
                                "Não encontrado")
                        )</f>
        <v>0.7</v>
      </c>
      <c r="AA30" s="58">
        <f>G30*Z30</f>
        <v>28</v>
      </c>
      <c r="AB30" s="59"/>
      <c r="AC30" s="59"/>
      <c r="AD30" s="129" t="s">
        <v>38</v>
      </c>
    </row>
    <row r="31" spans="1:31" x14ac:dyDescent="0.2">
      <c r="A31" s="46" t="s">
        <v>74</v>
      </c>
      <c r="B31" s="47" t="s">
        <v>37</v>
      </c>
      <c r="C31" s="48" t="s">
        <v>46</v>
      </c>
      <c r="D31" s="49" t="s">
        <v>39</v>
      </c>
      <c r="E31" s="130" t="s">
        <v>75</v>
      </c>
      <c r="F31" s="50" t="s">
        <v>73</v>
      </c>
      <c r="G31" s="50">
        <v>10</v>
      </c>
      <c r="H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9.6</v>
      </c>
      <c r="I31" s="51">
        <f>H31*G31/1</f>
        <v>96</v>
      </c>
      <c r="J31" s="51">
        <f>T31 + N31 + L31 + X31 + R31 + P31 + V31</f>
        <v>0</v>
      </c>
      <c r="K31" s="51">
        <f>U31 + O31 + M31 + Y31 + S31 + Q31 + W31</f>
        <v>0</v>
      </c>
      <c r="L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M31" s="51">
        <f>L31*G31/1</f>
        <v>0</v>
      </c>
      <c r="N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O31" s="51">
        <f>N31*G31/1</f>
        <v>0</v>
      </c>
      <c r="P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Q31" s="51">
        <f>P31*G31/1</f>
        <v>0</v>
      </c>
      <c r="R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S31" s="51">
        <f>R31*G31/1</f>
        <v>0</v>
      </c>
      <c r="T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U31" s="51">
        <f>T31*G31/1</f>
        <v>0</v>
      </c>
      <c r="V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W31" s="51">
        <f>V31*G31/1</f>
        <v>0</v>
      </c>
      <c r="X31" s="51">
        <f>IF(
                        C31="INSUMO",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A31&amp;B31,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A31&amp;B31,AE:AE,
                                                    0)
                                            ),
                                            "Não encontrado")
                                    )</f>
        <v>0</v>
      </c>
      <c r="Y31" s="51">
        <f>X31*G31/1</f>
        <v>0</v>
      </c>
      <c r="Z31" s="51">
        <f>IF(
                            C31="INSUMO",
                            IFERROR(
                                INDEX(
                                    Insumos!F:F,
                                    MATCH(
                                        A31&amp;B31,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A31&amp;B31,AE:AE,
                                        0)
                                ),
                                "Não encontrado")
                        )</f>
        <v>9.6</v>
      </c>
      <c r="AA31" s="51">
        <f>G31*Z31</f>
        <v>96</v>
      </c>
      <c r="AB31" s="52"/>
      <c r="AC31" s="52"/>
      <c r="AD31" s="130" t="s">
        <v>38</v>
      </c>
    </row>
    <row r="32" spans="1:31" x14ac:dyDescent="0.2">
      <c r="A32" s="38" t="s">
        <v>76</v>
      </c>
      <c r="B32" s="39" t="s">
        <v>37</v>
      </c>
      <c r="C32" s="40" t="s">
        <v>38</v>
      </c>
      <c r="D32" s="41" t="s">
        <v>39</v>
      </c>
      <c r="E32" s="128" t="s">
        <v>77</v>
      </c>
      <c r="F32" s="42" t="s">
        <v>73</v>
      </c>
      <c r="G32" s="43"/>
      <c r="H32" s="44"/>
      <c r="I32" s="44">
        <f>SUM(I33:I34)</f>
        <v>0</v>
      </c>
      <c r="J32" s="44"/>
      <c r="K32" s="44">
        <f>SUM(K33:K34)</f>
        <v>736.23226320000003</v>
      </c>
      <c r="L32" s="44"/>
      <c r="M32" s="44">
        <f>SUM(M33:M34)</f>
        <v>710.79226320000009</v>
      </c>
      <c r="N32" s="44"/>
      <c r="O32" s="44">
        <f>SUM(O33:O34)</f>
        <v>0</v>
      </c>
      <c r="P32" s="44"/>
      <c r="Q32" s="44">
        <f>SUM(Q33:Q34)</f>
        <v>0</v>
      </c>
      <c r="R32" s="44"/>
      <c r="S32" s="44">
        <f>SUM(S33:S34)</f>
        <v>0</v>
      </c>
      <c r="T32" s="44"/>
      <c r="U32" s="44">
        <f>SUM(U33:U34)</f>
        <v>0</v>
      </c>
      <c r="V32" s="44"/>
      <c r="W32" s="44">
        <f>SUM(W33:W34)</f>
        <v>0</v>
      </c>
      <c r="X32" s="44"/>
      <c r="Y32" s="44">
        <f>SUM(Y33:Y34)</f>
        <v>25.439999999999998</v>
      </c>
      <c r="Z32" s="44"/>
      <c r="AA32" s="44">
        <f>SUM(AA33:AA34)</f>
        <v>736.23226320000003</v>
      </c>
      <c r="AB32" s="45" t="s">
        <v>38</v>
      </c>
      <c r="AC32" s="45"/>
      <c r="AD32" s="128" t="s">
        <v>38</v>
      </c>
      <c r="AE32" t="str">
        <f>A32&amp;B32&amp;C32</f>
        <v>0476PRÓPRIA</v>
      </c>
    </row>
    <row r="33" spans="1:31" ht="25.5" x14ac:dyDescent="0.2">
      <c r="A33" s="53" t="s">
        <v>44</v>
      </c>
      <c r="B33" s="54" t="s">
        <v>42</v>
      </c>
      <c r="C33" s="55" t="s">
        <v>78</v>
      </c>
      <c r="D33" s="56" t="s">
        <v>39</v>
      </c>
      <c r="E33" s="129" t="s">
        <v>79</v>
      </c>
      <c r="F33" s="57" t="s">
        <v>80</v>
      </c>
      <c r="G33" s="57">
        <v>4</v>
      </c>
      <c r="H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0</v>
      </c>
      <c r="I33" s="58">
        <f>H33*G33/1</f>
        <v>0</v>
      </c>
      <c r="J33" s="58">
        <f>T33 + N33 + L33 + X33 + R33 + P33 + V33</f>
        <v>156.54702560000001</v>
      </c>
      <c r="K33" s="58">
        <f>U33 + O33 + M33 + Y33 + S33 + Q33 + W33</f>
        <v>626.18810240000005</v>
      </c>
      <c r="L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153.79702560000001</v>
      </c>
      <c r="M33" s="58">
        <f>L33*G33/1</f>
        <v>615.18810240000005</v>
      </c>
      <c r="N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0</v>
      </c>
      <c r="O33" s="58">
        <f>N33*G33/1</f>
        <v>0</v>
      </c>
      <c r="P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0</v>
      </c>
      <c r="Q33" s="58">
        <f>P33*G33/1</f>
        <v>0</v>
      </c>
      <c r="R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0</v>
      </c>
      <c r="S33" s="58">
        <f>R33*G33/1</f>
        <v>0</v>
      </c>
      <c r="T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0</v>
      </c>
      <c r="U33" s="58">
        <f>T33*G33/1</f>
        <v>0</v>
      </c>
      <c r="V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0</v>
      </c>
      <c r="W33" s="58">
        <f>V33*G33/1</f>
        <v>0</v>
      </c>
      <c r="X33" s="58">
        <f>IF(
                        C33="INSUMO",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A33&amp;B33,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A33&amp;B33,AE:AE,
                                                    0)
                                            ),
                                            "Não encontrado")
                                    )</f>
        <v>2.75</v>
      </c>
      <c r="Y33" s="58">
        <f>X33*G33/1</f>
        <v>11</v>
      </c>
      <c r="Z33" s="58">
        <f>IF(
                            C33="INSUMO",
                            IFERROR(
                                INDEX(
                                    Insumos!F:F,
                                    MATCH(
                                        A33&amp;B33,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A33&amp;B33,AE:AE,
                                        0)
                                ),
                                "Não encontrado")
                        )</f>
        <v>156.54702560000001</v>
      </c>
      <c r="AA33" s="58">
        <f>G33*Z33</f>
        <v>626.18810240000005</v>
      </c>
      <c r="AB33" s="59"/>
      <c r="AC33" s="59"/>
      <c r="AD33" s="129" t="s">
        <v>38</v>
      </c>
    </row>
    <row r="34" spans="1:31" x14ac:dyDescent="0.2">
      <c r="A34" s="46" t="s">
        <v>81</v>
      </c>
      <c r="B34" s="47" t="s">
        <v>42</v>
      </c>
      <c r="C34" s="48" t="s">
        <v>78</v>
      </c>
      <c r="D34" s="49" t="s">
        <v>39</v>
      </c>
      <c r="E34" s="130" t="s">
        <v>82</v>
      </c>
      <c r="F34" s="50" t="s">
        <v>80</v>
      </c>
      <c r="G34" s="50">
        <v>4</v>
      </c>
      <c r="H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0</v>
      </c>
      <c r="I34" s="51">
        <f>H34*G34/1</f>
        <v>0</v>
      </c>
      <c r="J34" s="51">
        <f>T34 + N34 + L34 + X34 + R34 + P34 + V34</f>
        <v>27.5110402</v>
      </c>
      <c r="K34" s="51">
        <f>U34 + O34 + M34 + Y34 + S34 + Q34 + W34</f>
        <v>110.0441608</v>
      </c>
      <c r="L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23.901040200000001</v>
      </c>
      <c r="M34" s="51">
        <f>L34*G34/1</f>
        <v>95.604160800000002</v>
      </c>
      <c r="N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0</v>
      </c>
      <c r="O34" s="51">
        <f>N34*G34/1</f>
        <v>0</v>
      </c>
      <c r="P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0</v>
      </c>
      <c r="Q34" s="51">
        <f>P34*G34/1</f>
        <v>0</v>
      </c>
      <c r="R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0</v>
      </c>
      <c r="S34" s="51">
        <f>R34*G34/1</f>
        <v>0</v>
      </c>
      <c r="T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0</v>
      </c>
      <c r="U34" s="51">
        <f>T34*G34/1</f>
        <v>0</v>
      </c>
      <c r="V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0</v>
      </c>
      <c r="W34" s="51">
        <f>V34*G34/1</f>
        <v>0</v>
      </c>
      <c r="X34" s="51">
        <f>IF(
                        C34="INSUMO",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A34&amp;B34,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A34&amp;B34,AE:AE,
                                                    0)
                                            ),
                                            "Não encontrado")
                                    )</f>
        <v>3.61</v>
      </c>
      <c r="Y34" s="51">
        <f>X34*G34/1</f>
        <v>14.44</v>
      </c>
      <c r="Z34" s="51">
        <f>IF(
                            C34="INSUMO",
                            IFERROR(
                                INDEX(
                                    Insumos!F:F,
                                    MATCH(
                                        A34&amp;B34,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A34&amp;B34,AE:AE,
                                        0)
                                ),
                                "Não encontrado")
                        )</f>
        <v>27.5110402</v>
      </c>
      <c r="AA34" s="51">
        <f>G34*Z34</f>
        <v>110.0441608</v>
      </c>
      <c r="AB34" s="52"/>
      <c r="AC34" s="52"/>
      <c r="AD34" s="130" t="s">
        <v>38</v>
      </c>
    </row>
    <row r="35" spans="1:31" ht="25.5" x14ac:dyDescent="0.2">
      <c r="A35" s="38" t="s">
        <v>83</v>
      </c>
      <c r="B35" s="39" t="s">
        <v>42</v>
      </c>
      <c r="C35" s="40" t="s">
        <v>38</v>
      </c>
      <c r="D35" s="41" t="s">
        <v>39</v>
      </c>
      <c r="E35" s="128" t="s">
        <v>84</v>
      </c>
      <c r="F35" s="42" t="s">
        <v>85</v>
      </c>
      <c r="G35" s="43"/>
      <c r="H35" s="44"/>
      <c r="I35" s="44">
        <f>SUM(I36:I42)</f>
        <v>450.0321075</v>
      </c>
      <c r="J35" s="44"/>
      <c r="K35" s="44">
        <f>SUM(K36:K42)</f>
        <v>52.403467964219999</v>
      </c>
      <c r="L35" s="44"/>
      <c r="M35" s="44">
        <f>SUM(M36:M42)</f>
        <v>43.60680646422</v>
      </c>
      <c r="N35" s="44"/>
      <c r="O35" s="44">
        <f>SUM(O36:O42)</f>
        <v>0</v>
      </c>
      <c r="P35" s="44"/>
      <c r="Q35" s="44">
        <f>SUM(Q36:Q42)</f>
        <v>0</v>
      </c>
      <c r="R35" s="44"/>
      <c r="S35" s="44">
        <f>SUM(S36:S42)</f>
        <v>0</v>
      </c>
      <c r="T35" s="44"/>
      <c r="U35" s="44">
        <f>SUM(U36:U42)</f>
        <v>0</v>
      </c>
      <c r="V35" s="44"/>
      <c r="W35" s="44">
        <f>SUM(W36:W42)</f>
        <v>0</v>
      </c>
      <c r="X35" s="44"/>
      <c r="Y35" s="44">
        <f>SUM(Y36:Y42)</f>
        <v>8.796661499999999</v>
      </c>
      <c r="Z35" s="44"/>
      <c r="AA35" s="44">
        <f>SUM(AA36:AA42)</f>
        <v>502.43557546421999</v>
      </c>
      <c r="AB35" s="45" t="s">
        <v>38</v>
      </c>
      <c r="AC35" s="45"/>
      <c r="AD35" s="128" t="s">
        <v>38</v>
      </c>
      <c r="AE35" t="str">
        <f>A35&amp;B35&amp;C35</f>
        <v>103689SINAPI</v>
      </c>
    </row>
    <row r="36" spans="1:31" x14ac:dyDescent="0.2">
      <c r="A36" s="53" t="s">
        <v>86</v>
      </c>
      <c r="B36" s="54" t="s">
        <v>42</v>
      </c>
      <c r="C36" s="55" t="s">
        <v>78</v>
      </c>
      <c r="D36" s="56" t="s">
        <v>39</v>
      </c>
      <c r="E36" s="129" t="s">
        <v>87</v>
      </c>
      <c r="F36" s="57" t="s">
        <v>85</v>
      </c>
      <c r="G36" s="57">
        <v>0.5</v>
      </c>
      <c r="H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11.402756999999999</v>
      </c>
      <c r="I36" s="58">
        <f t="shared" ref="I36:I42" si="20">H36*G36/1</f>
        <v>5.7013784999999997</v>
      </c>
      <c r="J36" s="58">
        <f t="shared" ref="J36:K42" si="21">T36 + N36 + L36 + X36 + R36 + P36 + V36</f>
        <v>16.895039752359999</v>
      </c>
      <c r="K36" s="58">
        <f t="shared" si="21"/>
        <v>8.4475198761799994</v>
      </c>
      <c r="L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13.82890675236</v>
      </c>
      <c r="M36" s="58">
        <f t="shared" ref="M36:M42" si="22">L36*G36/1</f>
        <v>6.91445337618</v>
      </c>
      <c r="N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0</v>
      </c>
      <c r="O36" s="58">
        <f t="shared" ref="O36:O42" si="23">N36*G36/1</f>
        <v>0</v>
      </c>
      <c r="P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0</v>
      </c>
      <c r="Q36" s="58">
        <f t="shared" ref="Q36:Q42" si="24">P36*G36/1</f>
        <v>0</v>
      </c>
      <c r="R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0</v>
      </c>
      <c r="S36" s="58">
        <f t="shared" ref="S36:S42" si="25">R36*G36/1</f>
        <v>0</v>
      </c>
      <c r="T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0</v>
      </c>
      <c r="U36" s="58">
        <f t="shared" ref="U36:U42" si="26">T36*G36/1</f>
        <v>0</v>
      </c>
      <c r="V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0</v>
      </c>
      <c r="W36" s="58">
        <f t="shared" ref="W36:W42" si="27">V36*G36/1</f>
        <v>0</v>
      </c>
      <c r="X36" s="58">
        <f>IF(
                        C36="INSUMO",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A36&amp;B36,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A36&amp;B36,AE:AE,
                                                    0)
                                            ),
                                            "Não encontrado")
                                    )</f>
        <v>3.0661329999999998</v>
      </c>
      <c r="Y36" s="58">
        <f t="shared" ref="Y36:Y42" si="28">X36*G36/1</f>
        <v>1.5330664999999999</v>
      </c>
      <c r="Z36" s="58">
        <f>IF(
                            C36="INSUMO",
                            IFERROR(
                                INDEX(
                                    Insumos!F:F,
                                    MATCH(
                                        A36&amp;B36,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A36&amp;B36,AE:AE,
                                        0)
                                ),
                                "Não encontrado")
                        )</f>
        <v>28.29779675236</v>
      </c>
      <c r="AA36" s="58">
        <f t="shared" ref="AA36:AA42" si="29">G36*Z36</f>
        <v>14.14889837618</v>
      </c>
      <c r="AB36" s="59"/>
      <c r="AC36" s="59"/>
      <c r="AD36" s="129" t="s">
        <v>38</v>
      </c>
    </row>
    <row r="37" spans="1:31" x14ac:dyDescent="0.2">
      <c r="A37" s="46" t="s">
        <v>88</v>
      </c>
      <c r="B37" s="47" t="s">
        <v>42</v>
      </c>
      <c r="C37" s="48" t="s">
        <v>78</v>
      </c>
      <c r="D37" s="49" t="s">
        <v>39</v>
      </c>
      <c r="E37" s="130" t="s">
        <v>89</v>
      </c>
      <c r="F37" s="50" t="s">
        <v>80</v>
      </c>
      <c r="G37" s="50">
        <v>1.1186</v>
      </c>
      <c r="H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0</v>
      </c>
      <c r="I37" s="51">
        <f t="shared" si="20"/>
        <v>0</v>
      </c>
      <c r="J37" s="51">
        <f t="shared" si="21"/>
        <v>26.731771999999996</v>
      </c>
      <c r="K37" s="51">
        <f t="shared" si="21"/>
        <v>29.902160159199997</v>
      </c>
      <c r="L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21.761771999999997</v>
      </c>
      <c r="M37" s="51">
        <f t="shared" si="22"/>
        <v>24.342718159199997</v>
      </c>
      <c r="N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0</v>
      </c>
      <c r="O37" s="51">
        <f t="shared" si="23"/>
        <v>0</v>
      </c>
      <c r="P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0</v>
      </c>
      <c r="Q37" s="51">
        <f t="shared" si="24"/>
        <v>0</v>
      </c>
      <c r="R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0</v>
      </c>
      <c r="S37" s="51">
        <f t="shared" si="25"/>
        <v>0</v>
      </c>
      <c r="T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0</v>
      </c>
      <c r="U37" s="51">
        <f t="shared" si="26"/>
        <v>0</v>
      </c>
      <c r="V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0</v>
      </c>
      <c r="W37" s="51">
        <f t="shared" si="27"/>
        <v>0</v>
      </c>
      <c r="X37" s="51">
        <f>IF(
                        C37="INSUMO",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A37&amp;B37,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A37&amp;B37,AE:AE,
                                                    0)
                                            ),
                                            "Não encontrado")
                                    )</f>
        <v>4.97</v>
      </c>
      <c r="Y37" s="51">
        <f t="shared" si="28"/>
        <v>5.5594419999999998</v>
      </c>
      <c r="Z37" s="51">
        <f>IF(
                            C37="INSUMO",
                            IFERROR(
                                INDEX(
                                    Insumos!F:F,
                                    MATCH(
                                        A37&amp;B37,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A37&amp;B37,AE:AE,
                                        0)
                                ),
                                "Não encontrado")
                        )</f>
        <v>26.731771999999999</v>
      </c>
      <c r="AA37" s="51">
        <f t="shared" si="29"/>
        <v>29.902160159200001</v>
      </c>
      <c r="AB37" s="52"/>
      <c r="AC37" s="52"/>
      <c r="AD37" s="130" t="s">
        <v>38</v>
      </c>
    </row>
    <row r="38" spans="1:31" x14ac:dyDescent="0.2">
      <c r="A38" s="53" t="s">
        <v>90</v>
      </c>
      <c r="B38" s="54" t="s">
        <v>42</v>
      </c>
      <c r="C38" s="55" t="s">
        <v>78</v>
      </c>
      <c r="D38" s="56" t="s">
        <v>39</v>
      </c>
      <c r="E38" s="129" t="s">
        <v>91</v>
      </c>
      <c r="F38" s="57" t="s">
        <v>80</v>
      </c>
      <c r="G38" s="57">
        <v>0.37290000000000001</v>
      </c>
      <c r="H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0</v>
      </c>
      <c r="I38" s="58">
        <f t="shared" si="20"/>
        <v>0</v>
      </c>
      <c r="J38" s="58">
        <f t="shared" si="21"/>
        <v>37.687819600000005</v>
      </c>
      <c r="K38" s="58">
        <f t="shared" si="21"/>
        <v>14.053787928840002</v>
      </c>
      <c r="L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33.117819600000004</v>
      </c>
      <c r="M38" s="58">
        <f t="shared" si="22"/>
        <v>12.349634928840002</v>
      </c>
      <c r="N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0</v>
      </c>
      <c r="O38" s="58">
        <f t="shared" si="23"/>
        <v>0</v>
      </c>
      <c r="P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0</v>
      </c>
      <c r="Q38" s="58">
        <f t="shared" si="24"/>
        <v>0</v>
      </c>
      <c r="R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0</v>
      </c>
      <c r="S38" s="58">
        <f t="shared" si="25"/>
        <v>0</v>
      </c>
      <c r="T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0</v>
      </c>
      <c r="U38" s="58">
        <f t="shared" si="26"/>
        <v>0</v>
      </c>
      <c r="V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0</v>
      </c>
      <c r="W38" s="58">
        <f t="shared" si="27"/>
        <v>0</v>
      </c>
      <c r="X38" s="58">
        <f>IF(
                        C38="INSUMO",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A38&amp;B38,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A38&amp;B38,AE:AE,
                                                    0)
                                            ),
                                            "Não encontrado")
                                    )</f>
        <v>4.57</v>
      </c>
      <c r="Y38" s="58">
        <f t="shared" si="28"/>
        <v>1.7041530000000003</v>
      </c>
      <c r="Z38" s="58">
        <f>IF(
                            C38="INSUMO",
                            IFERROR(
                                INDEX(
                                    Insumos!F:F,
                                    MATCH(
                                        A38&amp;B38,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A38&amp;B38,AE:AE,
                                        0)
                                ),
                                "Não encontrado")
                        )</f>
        <v>37.687819599999997</v>
      </c>
      <c r="AA38" s="58">
        <f t="shared" si="29"/>
        <v>14.053787928839999</v>
      </c>
      <c r="AB38" s="59"/>
      <c r="AC38" s="59"/>
      <c r="AD38" s="129" t="s">
        <v>38</v>
      </c>
    </row>
    <row r="39" spans="1:31" x14ac:dyDescent="0.2">
      <c r="A39" s="46" t="s">
        <v>92</v>
      </c>
      <c r="B39" s="47" t="s">
        <v>42</v>
      </c>
      <c r="C39" s="48" t="s">
        <v>46</v>
      </c>
      <c r="D39" s="49" t="s">
        <v>39</v>
      </c>
      <c r="E39" s="130" t="s">
        <v>93</v>
      </c>
      <c r="F39" s="50" t="s">
        <v>94</v>
      </c>
      <c r="G39" s="50">
        <v>1.32E-2</v>
      </c>
      <c r="H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16.22</v>
      </c>
      <c r="I39" s="51">
        <f t="shared" si="20"/>
        <v>0.21410399999999999</v>
      </c>
      <c r="J39" s="51">
        <f t="shared" si="21"/>
        <v>0</v>
      </c>
      <c r="K39" s="51">
        <f t="shared" si="21"/>
        <v>0</v>
      </c>
      <c r="L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M39" s="51">
        <f t="shared" si="22"/>
        <v>0</v>
      </c>
      <c r="N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O39" s="51">
        <f t="shared" si="23"/>
        <v>0</v>
      </c>
      <c r="P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Q39" s="51">
        <f t="shared" si="24"/>
        <v>0</v>
      </c>
      <c r="R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S39" s="51">
        <f t="shared" si="25"/>
        <v>0</v>
      </c>
      <c r="T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U39" s="51">
        <f t="shared" si="26"/>
        <v>0</v>
      </c>
      <c r="V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W39" s="51">
        <f t="shared" si="27"/>
        <v>0</v>
      </c>
      <c r="X39" s="51">
        <f>IF(
                        C39="INSUMO",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A39&amp;B39,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A39&amp;B39,AE:AE,
                                                    0)
                                            ),
                                            "Não encontrado")
                                    )</f>
        <v>0</v>
      </c>
      <c r="Y39" s="51">
        <f t="shared" si="28"/>
        <v>0</v>
      </c>
      <c r="Z39" s="51">
        <f>IF(
                            C39="INSUMO",
                            IFERROR(
                                INDEX(
                                    Insumos!F:F,
                                    MATCH(
                                        A39&amp;B39,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A39&amp;B39,AE:AE,
                                        0)
                                ),
                                "Não encontrado")
                        )</f>
        <v>16.22</v>
      </c>
      <c r="AA39" s="51">
        <f t="shared" si="29"/>
        <v>0.21410399999999999</v>
      </c>
      <c r="AB39" s="52"/>
      <c r="AC39" s="52"/>
      <c r="AD39" s="130" t="s">
        <v>38</v>
      </c>
    </row>
    <row r="40" spans="1:31" x14ac:dyDescent="0.2">
      <c r="A40" s="53" t="s">
        <v>95</v>
      </c>
      <c r="B40" s="54" t="s">
        <v>42</v>
      </c>
      <c r="C40" s="55" t="s">
        <v>46</v>
      </c>
      <c r="D40" s="56" t="s">
        <v>39</v>
      </c>
      <c r="E40" s="129" t="s">
        <v>96</v>
      </c>
      <c r="F40" s="57" t="s">
        <v>94</v>
      </c>
      <c r="G40" s="57">
        <v>1.1299999999999999E-2</v>
      </c>
      <c r="H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30.28</v>
      </c>
      <c r="I40" s="58">
        <f t="shared" si="20"/>
        <v>0.34216399999999997</v>
      </c>
      <c r="J40" s="58">
        <f t="shared" si="21"/>
        <v>0</v>
      </c>
      <c r="K40" s="58">
        <f t="shared" si="21"/>
        <v>0</v>
      </c>
      <c r="L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M40" s="58">
        <f t="shared" si="22"/>
        <v>0</v>
      </c>
      <c r="N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O40" s="58">
        <f t="shared" si="23"/>
        <v>0</v>
      </c>
      <c r="P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Q40" s="58">
        <f t="shared" si="24"/>
        <v>0</v>
      </c>
      <c r="R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S40" s="58">
        <f t="shared" si="25"/>
        <v>0</v>
      </c>
      <c r="T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U40" s="58">
        <f t="shared" si="26"/>
        <v>0</v>
      </c>
      <c r="V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W40" s="58">
        <f t="shared" si="27"/>
        <v>0</v>
      </c>
      <c r="X40" s="58">
        <f>IF(
                        C40="INSUMO",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A40&amp;B40,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A40&amp;B40,AE:AE,
                                                    0)
                                            ),
                                            "Não encontrado")
                                    )</f>
        <v>0</v>
      </c>
      <c r="Y40" s="58">
        <f t="shared" si="28"/>
        <v>0</v>
      </c>
      <c r="Z40" s="58">
        <f>IF(
                            C40="INSUMO",
                            IFERROR(
                                INDEX(
                                    Insumos!F:F,
                                    MATCH(
                                        A40&amp;B40,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A40&amp;B40,AE:AE,
                                        0)
                                ),
                                "Não encontrado")
                        )</f>
        <v>30.28</v>
      </c>
      <c r="AA40" s="58">
        <f t="shared" si="29"/>
        <v>0.34216399999999997</v>
      </c>
      <c r="AB40" s="59"/>
      <c r="AC40" s="59"/>
      <c r="AD40" s="129" t="s">
        <v>38</v>
      </c>
    </row>
    <row r="41" spans="1:31" ht="25.5" x14ac:dyDescent="0.2">
      <c r="A41" s="46" t="s">
        <v>97</v>
      </c>
      <c r="B41" s="47" t="s">
        <v>42</v>
      </c>
      <c r="C41" s="48" t="s">
        <v>46</v>
      </c>
      <c r="D41" s="49" t="s">
        <v>39</v>
      </c>
      <c r="E41" s="130" t="s">
        <v>98</v>
      </c>
      <c r="F41" s="50" t="s">
        <v>85</v>
      </c>
      <c r="G41" s="50">
        <v>1</v>
      </c>
      <c r="H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432</v>
      </c>
      <c r="I41" s="51">
        <f t="shared" si="20"/>
        <v>432</v>
      </c>
      <c r="J41" s="51">
        <f t="shared" si="21"/>
        <v>0</v>
      </c>
      <c r="K41" s="51">
        <f t="shared" si="21"/>
        <v>0</v>
      </c>
      <c r="L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M41" s="51">
        <f t="shared" si="22"/>
        <v>0</v>
      </c>
      <c r="N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O41" s="51">
        <f t="shared" si="23"/>
        <v>0</v>
      </c>
      <c r="P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Q41" s="51">
        <f t="shared" si="24"/>
        <v>0</v>
      </c>
      <c r="R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S41" s="51">
        <f t="shared" si="25"/>
        <v>0</v>
      </c>
      <c r="T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U41" s="51">
        <f t="shared" si="26"/>
        <v>0</v>
      </c>
      <c r="V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W41" s="51">
        <f t="shared" si="27"/>
        <v>0</v>
      </c>
      <c r="X41" s="51">
        <f>IF(
                        C41="INSUMO",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A41&amp;B41,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A41&amp;B41,AE:AE,
                                                    0)
                                            ),
                                            "Não encontrado")
                                    )</f>
        <v>0</v>
      </c>
      <c r="Y41" s="51">
        <f t="shared" si="28"/>
        <v>0</v>
      </c>
      <c r="Z41" s="51">
        <f>IF(
                            C41="INSUMO",
                            IFERROR(
                                INDEX(
                                    Insumos!F:F,
                                    MATCH(
                                        A41&amp;B41,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A41&amp;B41,AE:AE,
                                        0)
                                ),
                                "Não encontrado")
                        )</f>
        <v>432</v>
      </c>
      <c r="AA41" s="51">
        <f t="shared" si="29"/>
        <v>432</v>
      </c>
      <c r="AB41" s="52"/>
      <c r="AC41" s="52"/>
      <c r="AD41" s="130" t="s">
        <v>38</v>
      </c>
    </row>
    <row r="42" spans="1:31" ht="25.5" x14ac:dyDescent="0.2">
      <c r="A42" s="53" t="s">
        <v>99</v>
      </c>
      <c r="B42" s="54" t="s">
        <v>42</v>
      </c>
      <c r="C42" s="55" t="s">
        <v>46</v>
      </c>
      <c r="D42" s="56" t="s">
        <v>39</v>
      </c>
      <c r="E42" s="129" t="s">
        <v>100</v>
      </c>
      <c r="F42" s="57" t="s">
        <v>101</v>
      </c>
      <c r="G42" s="57">
        <v>3.2082999999999999</v>
      </c>
      <c r="H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3.67</v>
      </c>
      <c r="I42" s="58">
        <f t="shared" si="20"/>
        <v>11.774460999999999</v>
      </c>
      <c r="J42" s="58">
        <f t="shared" si="21"/>
        <v>0</v>
      </c>
      <c r="K42" s="58">
        <f t="shared" si="21"/>
        <v>0</v>
      </c>
      <c r="L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M42" s="58">
        <f t="shared" si="22"/>
        <v>0</v>
      </c>
      <c r="N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O42" s="58">
        <f t="shared" si="23"/>
        <v>0</v>
      </c>
      <c r="P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Q42" s="58">
        <f t="shared" si="24"/>
        <v>0</v>
      </c>
      <c r="R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S42" s="58">
        <f t="shared" si="25"/>
        <v>0</v>
      </c>
      <c r="T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U42" s="58">
        <f t="shared" si="26"/>
        <v>0</v>
      </c>
      <c r="V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W42" s="58">
        <f t="shared" si="27"/>
        <v>0</v>
      </c>
      <c r="X42" s="58">
        <f>IF(
                        C42="INSUMO",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A42&amp;B42,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A42&amp;B42,AE:AE,
                                                    0)
                                            ),
                                            "Não encontrado")
                                    )</f>
        <v>0</v>
      </c>
      <c r="Y42" s="58">
        <f t="shared" si="28"/>
        <v>0</v>
      </c>
      <c r="Z42" s="58">
        <f>IF(
                            C42="INSUMO",
                            IFERROR(
                                INDEX(
                                    Insumos!F:F,
                                    MATCH(
                                        A42&amp;B42,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A42&amp;B42,AE:AE,
                                        0)
                                ),
                                "Não encontrado")
                        )</f>
        <v>3.67</v>
      </c>
      <c r="AA42" s="58">
        <f t="shared" si="29"/>
        <v>11.774460999999999</v>
      </c>
      <c r="AB42" s="59"/>
      <c r="AC42" s="59"/>
      <c r="AD42" s="129" t="s">
        <v>38</v>
      </c>
    </row>
    <row r="43" spans="1:31" ht="38.25" x14ac:dyDescent="0.2">
      <c r="A43" s="38" t="s">
        <v>102</v>
      </c>
      <c r="B43" s="39" t="s">
        <v>37</v>
      </c>
      <c r="C43" s="40" t="s">
        <v>38</v>
      </c>
      <c r="D43" s="41" t="s">
        <v>39</v>
      </c>
      <c r="E43" s="128" t="s">
        <v>103</v>
      </c>
      <c r="F43" s="42" t="s">
        <v>73</v>
      </c>
      <c r="G43" s="43"/>
      <c r="H43" s="44"/>
      <c r="I43" s="44">
        <f>SUM(I44:I53)</f>
        <v>335.55899999999997</v>
      </c>
      <c r="J43" s="44"/>
      <c r="K43" s="44">
        <f>SUM(K44:K53)</f>
        <v>75.079833119999989</v>
      </c>
      <c r="L43" s="44"/>
      <c r="M43" s="44">
        <f>SUM(M44:M53)</f>
        <v>63.631833119999989</v>
      </c>
      <c r="N43" s="44"/>
      <c r="O43" s="44">
        <f>SUM(O44:O53)</f>
        <v>0</v>
      </c>
      <c r="P43" s="44"/>
      <c r="Q43" s="44">
        <f>SUM(Q44:Q53)</f>
        <v>0</v>
      </c>
      <c r="R43" s="44"/>
      <c r="S43" s="44">
        <f>SUM(S44:S53)</f>
        <v>0</v>
      </c>
      <c r="T43" s="44"/>
      <c r="U43" s="44">
        <f>SUM(U44:U53)</f>
        <v>0</v>
      </c>
      <c r="V43" s="44"/>
      <c r="W43" s="44">
        <f>SUM(W44:W53)</f>
        <v>0</v>
      </c>
      <c r="X43" s="44"/>
      <c r="Y43" s="44">
        <f>SUM(Y44:Y53)</f>
        <v>11.448</v>
      </c>
      <c r="Z43" s="44"/>
      <c r="AA43" s="44">
        <f>SUM(AA44:AA53)</f>
        <v>410.63883312000002</v>
      </c>
      <c r="AB43" s="45" t="s">
        <v>38</v>
      </c>
      <c r="AC43" s="45"/>
      <c r="AD43" s="128" t="s">
        <v>104</v>
      </c>
      <c r="AE43" t="str">
        <f>A43&amp;B43&amp;C43</f>
        <v>0461PRÓPRIA</v>
      </c>
    </row>
    <row r="44" spans="1:31" x14ac:dyDescent="0.2">
      <c r="A44" s="53" t="s">
        <v>105</v>
      </c>
      <c r="B44" s="54" t="s">
        <v>42</v>
      </c>
      <c r="C44" s="55" t="s">
        <v>78</v>
      </c>
      <c r="D44" s="56" t="s">
        <v>39</v>
      </c>
      <c r="E44" s="129" t="s">
        <v>106</v>
      </c>
      <c r="F44" s="57" t="s">
        <v>80</v>
      </c>
      <c r="G44" s="57">
        <v>1.2</v>
      </c>
      <c r="H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0</v>
      </c>
      <c r="I44" s="58">
        <f t="shared" ref="I44:I53" si="30">H44*G44/1</f>
        <v>0</v>
      </c>
      <c r="J44" s="58">
        <f t="shared" ref="J44:J53" si="31">T44 + N44 + L44 + X44 + R44 + P44 + V44</f>
        <v>35.834755599999994</v>
      </c>
      <c r="K44" s="58">
        <f t="shared" ref="K44:K53" si="32">U44 + O44 + M44 + Y44 + S44 + Q44 + W44</f>
        <v>43.001706719999994</v>
      </c>
      <c r="L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31.264755599999997</v>
      </c>
      <c r="M44" s="58">
        <f t="shared" ref="M44:M53" si="33">L44*G44/1</f>
        <v>37.517706719999993</v>
      </c>
      <c r="N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0</v>
      </c>
      <c r="O44" s="58">
        <f t="shared" ref="O44:O53" si="34">N44*G44/1</f>
        <v>0</v>
      </c>
      <c r="P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0</v>
      </c>
      <c r="Q44" s="58">
        <f t="shared" ref="Q44:Q53" si="35">P44*G44/1</f>
        <v>0</v>
      </c>
      <c r="R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0</v>
      </c>
      <c r="S44" s="58">
        <f t="shared" ref="S44:S53" si="36">R44*G44/1</f>
        <v>0</v>
      </c>
      <c r="T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0</v>
      </c>
      <c r="U44" s="58">
        <f t="shared" ref="U44:U53" si="37">T44*G44/1</f>
        <v>0</v>
      </c>
      <c r="V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0</v>
      </c>
      <c r="W44" s="58">
        <f t="shared" ref="W44:W53" si="38">V44*G44/1</f>
        <v>0</v>
      </c>
      <c r="X44" s="58">
        <f>IF(
                        C44="INSUMO",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A44&amp;B44,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A44&amp;B44,AE:AE,
                                                    0)
                                            ),
                                            "Não encontrado")
                                    )</f>
        <v>4.57</v>
      </c>
      <c r="Y44" s="58">
        <f t="shared" ref="Y44:Y53" si="39">X44*G44/1</f>
        <v>5.484</v>
      </c>
      <c r="Z44" s="58">
        <f>IF(
                            C44="INSUMO",
                            IFERROR(
                                INDEX(
                                    Insumos!F:F,
                                    MATCH(
                                        A44&amp;B44,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A44&amp;B44,AE:AE,
                                        0)
                                ),
                                "Não encontrado")
                        )</f>
        <v>35.834755599999994</v>
      </c>
      <c r="AA44" s="58">
        <f t="shared" ref="AA44:AA53" si="40">G44*Z44</f>
        <v>43.001706719999994</v>
      </c>
      <c r="AB44" s="59"/>
      <c r="AC44" s="59"/>
      <c r="AD44" s="129" t="s">
        <v>38</v>
      </c>
    </row>
    <row r="45" spans="1:31" x14ac:dyDescent="0.2">
      <c r="A45" s="46" t="s">
        <v>88</v>
      </c>
      <c r="B45" s="47" t="s">
        <v>42</v>
      </c>
      <c r="C45" s="48" t="s">
        <v>78</v>
      </c>
      <c r="D45" s="49" t="s">
        <v>39</v>
      </c>
      <c r="E45" s="130" t="s">
        <v>89</v>
      </c>
      <c r="F45" s="50" t="s">
        <v>80</v>
      </c>
      <c r="G45" s="50">
        <v>1.2</v>
      </c>
      <c r="H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0</v>
      </c>
      <c r="I45" s="51">
        <f t="shared" si="30"/>
        <v>0</v>
      </c>
      <c r="J45" s="51">
        <f t="shared" si="31"/>
        <v>26.731771999999996</v>
      </c>
      <c r="K45" s="51">
        <f t="shared" si="32"/>
        <v>32.078126399999995</v>
      </c>
      <c r="L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21.761771999999997</v>
      </c>
      <c r="M45" s="51">
        <f t="shared" si="33"/>
        <v>26.114126399999996</v>
      </c>
      <c r="N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0</v>
      </c>
      <c r="O45" s="51">
        <f t="shared" si="34"/>
        <v>0</v>
      </c>
      <c r="P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0</v>
      </c>
      <c r="Q45" s="51">
        <f t="shared" si="35"/>
        <v>0</v>
      </c>
      <c r="R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0</v>
      </c>
      <c r="S45" s="51">
        <f t="shared" si="36"/>
        <v>0</v>
      </c>
      <c r="T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0</v>
      </c>
      <c r="U45" s="51">
        <f t="shared" si="37"/>
        <v>0</v>
      </c>
      <c r="V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0</v>
      </c>
      <c r="W45" s="51">
        <f t="shared" si="38"/>
        <v>0</v>
      </c>
      <c r="X45" s="51">
        <f>IF(
                        C45="INSUMO",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A45&amp;B45,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A45&amp;B45,AE:AE,
                                                    0)
                                            ),
                                            "Não encontrado")
                                    )</f>
        <v>4.97</v>
      </c>
      <c r="Y45" s="51">
        <f t="shared" si="39"/>
        <v>5.9639999999999995</v>
      </c>
      <c r="Z45" s="51">
        <f>IF(
                            C45="INSUMO",
                            IFERROR(
                                INDEX(
                                    Insumos!F:F,
                                    MATCH(
                                        A45&amp;B45,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A45&amp;B45,AE:AE,
                                        0)
                                ),
                                "Não encontrado")
                        )</f>
        <v>26.731771999999999</v>
      </c>
      <c r="AA45" s="51">
        <f t="shared" si="40"/>
        <v>32.078126399999995</v>
      </c>
      <c r="AB45" s="52"/>
      <c r="AC45" s="52"/>
      <c r="AD45" s="130" t="s">
        <v>38</v>
      </c>
    </row>
    <row r="46" spans="1:31" x14ac:dyDescent="0.2">
      <c r="A46" s="53" t="s">
        <v>107</v>
      </c>
      <c r="B46" s="54" t="s">
        <v>42</v>
      </c>
      <c r="C46" s="55" t="s">
        <v>46</v>
      </c>
      <c r="D46" s="56" t="s">
        <v>39</v>
      </c>
      <c r="E46" s="129" t="s">
        <v>108</v>
      </c>
      <c r="F46" s="57" t="s">
        <v>73</v>
      </c>
      <c r="G46" s="57">
        <v>1</v>
      </c>
      <c r="H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119.21</v>
      </c>
      <c r="I46" s="58">
        <f t="shared" si="30"/>
        <v>119.21</v>
      </c>
      <c r="J46" s="58">
        <f t="shared" si="31"/>
        <v>0</v>
      </c>
      <c r="K46" s="58">
        <f t="shared" si="32"/>
        <v>0</v>
      </c>
      <c r="L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M46" s="58">
        <f t="shared" si="33"/>
        <v>0</v>
      </c>
      <c r="N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O46" s="58">
        <f t="shared" si="34"/>
        <v>0</v>
      </c>
      <c r="P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Q46" s="58">
        <f t="shared" si="35"/>
        <v>0</v>
      </c>
      <c r="R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S46" s="58">
        <f t="shared" si="36"/>
        <v>0</v>
      </c>
      <c r="T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U46" s="58">
        <f t="shared" si="37"/>
        <v>0</v>
      </c>
      <c r="V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W46" s="58">
        <f t="shared" si="38"/>
        <v>0</v>
      </c>
      <c r="X46" s="58">
        <f>IF(
                        C46="INSUMO",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A46&amp;B46,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A46&amp;B46,AE:AE,
                                                    0)
                                            ),
                                            "Não encontrado")
                                    )</f>
        <v>0</v>
      </c>
      <c r="Y46" s="58">
        <f t="shared" si="39"/>
        <v>0</v>
      </c>
      <c r="Z46" s="58">
        <f>IF(
                            C46="INSUMO",
                            IFERROR(
                                INDEX(
                                    Insumos!F:F,
                                    MATCH(
                                        A46&amp;B46,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A46&amp;B46,AE:AE,
                                        0)
                                ),
                                "Não encontrado")
                        )</f>
        <v>119.21</v>
      </c>
      <c r="AA46" s="58">
        <f t="shared" si="40"/>
        <v>119.21</v>
      </c>
      <c r="AB46" s="59"/>
      <c r="AC46" s="59"/>
      <c r="AD46" s="129" t="s">
        <v>38</v>
      </c>
    </row>
    <row r="47" spans="1:31" ht="25.5" x14ac:dyDescent="0.2">
      <c r="A47" s="46" t="s">
        <v>109</v>
      </c>
      <c r="B47" s="47" t="s">
        <v>42</v>
      </c>
      <c r="C47" s="48" t="s">
        <v>46</v>
      </c>
      <c r="D47" s="49" t="s">
        <v>39</v>
      </c>
      <c r="E47" s="130" t="s">
        <v>110</v>
      </c>
      <c r="F47" s="50" t="s">
        <v>101</v>
      </c>
      <c r="G47" s="50">
        <v>12</v>
      </c>
      <c r="H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1.75</v>
      </c>
      <c r="I47" s="51">
        <f t="shared" si="30"/>
        <v>21</v>
      </c>
      <c r="J47" s="51">
        <f t="shared" si="31"/>
        <v>0</v>
      </c>
      <c r="K47" s="51">
        <f t="shared" si="32"/>
        <v>0</v>
      </c>
      <c r="L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M47" s="51">
        <f t="shared" si="33"/>
        <v>0</v>
      </c>
      <c r="N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O47" s="51">
        <f t="shared" si="34"/>
        <v>0</v>
      </c>
      <c r="P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Q47" s="51">
        <f t="shared" si="35"/>
        <v>0</v>
      </c>
      <c r="R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S47" s="51">
        <f t="shared" si="36"/>
        <v>0</v>
      </c>
      <c r="T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U47" s="51">
        <f t="shared" si="37"/>
        <v>0</v>
      </c>
      <c r="V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W47" s="51">
        <f t="shared" si="38"/>
        <v>0</v>
      </c>
      <c r="X47" s="51">
        <f>IF(
                        C47="INSUMO",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A47&amp;B47,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A47&amp;B47,AE:AE,
                                                    0)
                                            ),
                                            "Não encontrado")
                                    )</f>
        <v>0</v>
      </c>
      <c r="Y47" s="51">
        <f t="shared" si="39"/>
        <v>0</v>
      </c>
      <c r="Z47" s="51">
        <f>IF(
                            C47="INSUMO",
                            IFERROR(
                                INDEX(
                                    Insumos!F:F,
                                    MATCH(
                                        A47&amp;B47,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A47&amp;B47,AE:AE,
                                        0)
                                ),
                                "Não encontrado")
                        )</f>
        <v>1.75</v>
      </c>
      <c r="AA47" s="51">
        <f t="shared" si="40"/>
        <v>21</v>
      </c>
      <c r="AB47" s="52"/>
      <c r="AC47" s="52"/>
      <c r="AD47" s="130" t="s">
        <v>38</v>
      </c>
    </row>
    <row r="48" spans="1:31" ht="25.5" x14ac:dyDescent="0.2">
      <c r="A48" s="53" t="s">
        <v>99</v>
      </c>
      <c r="B48" s="54" t="s">
        <v>42</v>
      </c>
      <c r="C48" s="55" t="s">
        <v>46</v>
      </c>
      <c r="D48" s="56" t="s">
        <v>39</v>
      </c>
      <c r="E48" s="129" t="s">
        <v>100</v>
      </c>
      <c r="F48" s="57" t="s">
        <v>101</v>
      </c>
      <c r="G48" s="57">
        <v>6</v>
      </c>
      <c r="H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3.67</v>
      </c>
      <c r="I48" s="58">
        <f t="shared" si="30"/>
        <v>22.02</v>
      </c>
      <c r="J48" s="58">
        <f t="shared" si="31"/>
        <v>0</v>
      </c>
      <c r="K48" s="58">
        <f t="shared" si="32"/>
        <v>0</v>
      </c>
      <c r="L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M48" s="58">
        <f t="shared" si="33"/>
        <v>0</v>
      </c>
      <c r="N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O48" s="58">
        <f t="shared" si="34"/>
        <v>0</v>
      </c>
      <c r="P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Q48" s="58">
        <f t="shared" si="35"/>
        <v>0</v>
      </c>
      <c r="R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S48" s="58">
        <f t="shared" si="36"/>
        <v>0</v>
      </c>
      <c r="T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U48" s="58">
        <f t="shared" si="37"/>
        <v>0</v>
      </c>
      <c r="V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W48" s="58">
        <f t="shared" si="38"/>
        <v>0</v>
      </c>
      <c r="X48" s="58">
        <f>IF(
                        C48="INSUMO",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A48&amp;B48,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A48&amp;B48,AE:AE,
                                                    0)
                                            ),
                                            "Não encontrado")
                                    )</f>
        <v>0</v>
      </c>
      <c r="Y48" s="58">
        <f t="shared" si="39"/>
        <v>0</v>
      </c>
      <c r="Z48" s="58">
        <f>IF(
                            C48="INSUMO",
                            IFERROR(
                                INDEX(
                                    Insumos!F:F,
                                    MATCH(
                                        A48&amp;B48,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A48&amp;B48,AE:AE,
                                        0)
                                ),
                                "Não encontrado")
                        )</f>
        <v>3.67</v>
      </c>
      <c r="AA48" s="58">
        <f t="shared" si="40"/>
        <v>22.02</v>
      </c>
      <c r="AB48" s="59"/>
      <c r="AC48" s="59"/>
      <c r="AD48" s="129" t="s">
        <v>38</v>
      </c>
    </row>
    <row r="49" spans="1:31" ht="25.5" x14ac:dyDescent="0.2">
      <c r="A49" s="46" t="s">
        <v>111</v>
      </c>
      <c r="B49" s="47" t="s">
        <v>42</v>
      </c>
      <c r="C49" s="48" t="s">
        <v>46</v>
      </c>
      <c r="D49" s="49" t="s">
        <v>39</v>
      </c>
      <c r="E49" s="130" t="s">
        <v>112</v>
      </c>
      <c r="F49" s="50" t="s">
        <v>101</v>
      </c>
      <c r="G49" s="50">
        <v>6</v>
      </c>
      <c r="H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7.23</v>
      </c>
      <c r="I49" s="51">
        <f t="shared" si="30"/>
        <v>43.38</v>
      </c>
      <c r="J49" s="51">
        <f t="shared" si="31"/>
        <v>0</v>
      </c>
      <c r="K49" s="51">
        <f t="shared" si="32"/>
        <v>0</v>
      </c>
      <c r="L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M49" s="51">
        <f t="shared" si="33"/>
        <v>0</v>
      </c>
      <c r="N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O49" s="51">
        <f t="shared" si="34"/>
        <v>0</v>
      </c>
      <c r="P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Q49" s="51">
        <f t="shared" si="35"/>
        <v>0</v>
      </c>
      <c r="R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S49" s="51">
        <f t="shared" si="36"/>
        <v>0</v>
      </c>
      <c r="T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U49" s="51">
        <f t="shared" si="37"/>
        <v>0</v>
      </c>
      <c r="V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W49" s="51">
        <f t="shared" si="38"/>
        <v>0</v>
      </c>
      <c r="X49" s="51">
        <f>IF(
                        C49="INSUMO",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A49&amp;B49,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A49&amp;B49,AE:AE,
                                                    0)
                                            ),
                                            "Não encontrado")
                                    )</f>
        <v>0</v>
      </c>
      <c r="Y49" s="51">
        <f t="shared" si="39"/>
        <v>0</v>
      </c>
      <c r="Z49" s="51">
        <f>IF(
                            C49="INSUMO",
                            IFERROR(
                                INDEX(
                                    Insumos!F:F,
                                    MATCH(
                                        A49&amp;B49,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A49&amp;B49,AE:AE,
                                        0)
                                ),
                                "Não encontrado")
                        )</f>
        <v>7.23</v>
      </c>
      <c r="AA49" s="51">
        <f t="shared" si="40"/>
        <v>43.38</v>
      </c>
      <c r="AB49" s="52"/>
      <c r="AC49" s="52"/>
      <c r="AD49" s="130" t="s">
        <v>38</v>
      </c>
    </row>
    <row r="50" spans="1:31" x14ac:dyDescent="0.2">
      <c r="A50" s="53" t="s">
        <v>113</v>
      </c>
      <c r="B50" s="54" t="s">
        <v>37</v>
      </c>
      <c r="C50" s="55" t="s">
        <v>46</v>
      </c>
      <c r="D50" s="56" t="s">
        <v>39</v>
      </c>
      <c r="E50" s="129" t="s">
        <v>114</v>
      </c>
      <c r="F50" s="57" t="s">
        <v>73</v>
      </c>
      <c r="G50" s="57">
        <v>1</v>
      </c>
      <c r="H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18.91</v>
      </c>
      <c r="I50" s="58">
        <f t="shared" si="30"/>
        <v>18.91</v>
      </c>
      <c r="J50" s="58">
        <f t="shared" si="31"/>
        <v>0</v>
      </c>
      <c r="K50" s="58">
        <f t="shared" si="32"/>
        <v>0</v>
      </c>
      <c r="L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M50" s="58">
        <f t="shared" si="33"/>
        <v>0</v>
      </c>
      <c r="N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O50" s="58">
        <f t="shared" si="34"/>
        <v>0</v>
      </c>
      <c r="P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Q50" s="58">
        <f t="shared" si="35"/>
        <v>0</v>
      </c>
      <c r="R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S50" s="58">
        <f t="shared" si="36"/>
        <v>0</v>
      </c>
      <c r="T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U50" s="58">
        <f t="shared" si="37"/>
        <v>0</v>
      </c>
      <c r="V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W50" s="58">
        <f t="shared" si="38"/>
        <v>0</v>
      </c>
      <c r="X50" s="58">
        <f>IF(
                        C50="INSUMO",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A50&amp;B50,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A50&amp;B50,AE:AE,
                                                    0)
                                            ),
                                            "Não encontrado")
                                    )</f>
        <v>0</v>
      </c>
      <c r="Y50" s="58">
        <f t="shared" si="39"/>
        <v>0</v>
      </c>
      <c r="Z50" s="58">
        <f>IF(
                            C50="INSUMO",
                            IFERROR(
                                INDEX(
                                    Insumos!F:F,
                                    MATCH(
                                        A50&amp;B50,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A50&amp;B50,AE:AE,
                                        0)
                                ),
                                "Não encontrado")
                        )</f>
        <v>18.91</v>
      </c>
      <c r="AA50" s="58">
        <f t="shared" si="40"/>
        <v>18.91</v>
      </c>
      <c r="AB50" s="59"/>
      <c r="AC50" s="59"/>
      <c r="AD50" s="129" t="s">
        <v>38</v>
      </c>
    </row>
    <row r="51" spans="1:31" ht="25.5" x14ac:dyDescent="0.2">
      <c r="A51" s="46" t="s">
        <v>115</v>
      </c>
      <c r="B51" s="47" t="s">
        <v>42</v>
      </c>
      <c r="C51" s="48" t="s">
        <v>46</v>
      </c>
      <c r="D51" s="49" t="s">
        <v>39</v>
      </c>
      <c r="E51" s="130" t="s">
        <v>116</v>
      </c>
      <c r="F51" s="50" t="s">
        <v>101</v>
      </c>
      <c r="G51" s="50">
        <v>30</v>
      </c>
      <c r="H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3.21</v>
      </c>
      <c r="I51" s="51">
        <f t="shared" si="30"/>
        <v>96.3</v>
      </c>
      <c r="J51" s="51">
        <f t="shared" si="31"/>
        <v>0</v>
      </c>
      <c r="K51" s="51">
        <f t="shared" si="32"/>
        <v>0</v>
      </c>
      <c r="L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M51" s="51">
        <f t="shared" si="33"/>
        <v>0</v>
      </c>
      <c r="N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O51" s="51">
        <f t="shared" si="34"/>
        <v>0</v>
      </c>
      <c r="P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Q51" s="51">
        <f t="shared" si="35"/>
        <v>0</v>
      </c>
      <c r="R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S51" s="51">
        <f t="shared" si="36"/>
        <v>0</v>
      </c>
      <c r="T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U51" s="51">
        <f t="shared" si="37"/>
        <v>0</v>
      </c>
      <c r="V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W51" s="51">
        <f t="shared" si="38"/>
        <v>0</v>
      </c>
      <c r="X51" s="51">
        <f>IF(
                        C51="INSUMO",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A51&amp;B51,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A51&amp;B51,AE:AE,
                                                    0)
                                            ),
                                            "Não encontrado")
                                    )</f>
        <v>0</v>
      </c>
      <c r="Y51" s="51">
        <f t="shared" si="39"/>
        <v>0</v>
      </c>
      <c r="Z51" s="51">
        <f>IF(
                            C51="INSUMO",
                            IFERROR(
                                INDEX(
                                    Insumos!F:F,
                                    MATCH(
                                        A51&amp;B51,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A51&amp;B51,AE:AE,
                                        0)
                                ),
                                "Não encontrado")
                        )</f>
        <v>3.21</v>
      </c>
      <c r="AA51" s="51">
        <f t="shared" si="40"/>
        <v>96.3</v>
      </c>
      <c r="AB51" s="52"/>
      <c r="AC51" s="52"/>
      <c r="AD51" s="130" t="s">
        <v>38</v>
      </c>
    </row>
    <row r="52" spans="1:31" x14ac:dyDescent="0.2">
      <c r="A52" s="53" t="s">
        <v>117</v>
      </c>
      <c r="B52" s="54" t="s">
        <v>42</v>
      </c>
      <c r="C52" s="55" t="s">
        <v>46</v>
      </c>
      <c r="D52" s="56" t="s">
        <v>39</v>
      </c>
      <c r="E52" s="129" t="s">
        <v>118</v>
      </c>
      <c r="F52" s="57" t="s">
        <v>94</v>
      </c>
      <c r="G52" s="57">
        <v>0.15</v>
      </c>
      <c r="H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35.659999999999997</v>
      </c>
      <c r="I52" s="58">
        <f t="shared" si="30"/>
        <v>5.3489999999999993</v>
      </c>
      <c r="J52" s="58">
        <f t="shared" si="31"/>
        <v>0</v>
      </c>
      <c r="K52" s="58">
        <f t="shared" si="32"/>
        <v>0</v>
      </c>
      <c r="L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M52" s="58">
        <f t="shared" si="33"/>
        <v>0</v>
      </c>
      <c r="N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O52" s="58">
        <f t="shared" si="34"/>
        <v>0</v>
      </c>
      <c r="P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Q52" s="58">
        <f t="shared" si="35"/>
        <v>0</v>
      </c>
      <c r="R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S52" s="58">
        <f t="shared" si="36"/>
        <v>0</v>
      </c>
      <c r="T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U52" s="58">
        <f t="shared" si="37"/>
        <v>0</v>
      </c>
      <c r="V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W52" s="58">
        <f t="shared" si="38"/>
        <v>0</v>
      </c>
      <c r="X52" s="58">
        <f>IF(
                        C52="INSUMO",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A52&amp;B52,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A52&amp;B52,AE:AE,
                                                    0)
                                            ),
                                            "Não encontrado")
                                    )</f>
        <v>0</v>
      </c>
      <c r="Y52" s="58">
        <f t="shared" si="39"/>
        <v>0</v>
      </c>
      <c r="Z52" s="58">
        <f>IF(
                            C52="INSUMO",
                            IFERROR(
                                INDEX(
                                    Insumos!F:F,
                                    MATCH(
                                        A52&amp;B52,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A52&amp;B52,AE:AE,
                                        0)
                                ),
                                "Não encontrado")
                        )</f>
        <v>35.659999999999997</v>
      </c>
      <c r="AA52" s="58">
        <f t="shared" si="40"/>
        <v>5.3489999999999993</v>
      </c>
      <c r="AB52" s="59"/>
      <c r="AC52" s="59"/>
      <c r="AD52" s="129" t="s">
        <v>38</v>
      </c>
    </row>
    <row r="53" spans="1:31" x14ac:dyDescent="0.2">
      <c r="A53" s="46" t="s">
        <v>119</v>
      </c>
      <c r="B53" s="47" t="s">
        <v>42</v>
      </c>
      <c r="C53" s="48" t="s">
        <v>46</v>
      </c>
      <c r="D53" s="49" t="s">
        <v>39</v>
      </c>
      <c r="E53" s="130" t="s">
        <v>120</v>
      </c>
      <c r="F53" s="50" t="s">
        <v>94</v>
      </c>
      <c r="G53" s="50">
        <v>0.6</v>
      </c>
      <c r="H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15.65</v>
      </c>
      <c r="I53" s="51">
        <f t="shared" si="30"/>
        <v>9.39</v>
      </c>
      <c r="J53" s="51">
        <f t="shared" si="31"/>
        <v>0</v>
      </c>
      <c r="K53" s="51">
        <f t="shared" si="32"/>
        <v>0</v>
      </c>
      <c r="L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M53" s="51">
        <f t="shared" si="33"/>
        <v>0</v>
      </c>
      <c r="N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O53" s="51">
        <f t="shared" si="34"/>
        <v>0</v>
      </c>
      <c r="P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Q53" s="51">
        <f t="shared" si="35"/>
        <v>0</v>
      </c>
      <c r="R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S53" s="51">
        <f t="shared" si="36"/>
        <v>0</v>
      </c>
      <c r="T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U53" s="51">
        <f t="shared" si="37"/>
        <v>0</v>
      </c>
      <c r="V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W53" s="51">
        <f t="shared" si="38"/>
        <v>0</v>
      </c>
      <c r="X53" s="51">
        <f>IF(
                        C53="INSUMO",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A53&amp;B53,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A53&amp;B53,AE:AE,
                                                    0)
                                            ),
                                            "Não encontrado")
                                    )</f>
        <v>0</v>
      </c>
      <c r="Y53" s="51">
        <f t="shared" si="39"/>
        <v>0</v>
      </c>
      <c r="Z53" s="51">
        <f>IF(
                            C53="INSUMO",
                            IFERROR(
                                INDEX(
                                    Insumos!F:F,
                                    MATCH(
                                        A53&amp;B53,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A53&amp;B53,AE:AE,
                                        0)
                                ),
                                "Não encontrado")
                        )</f>
        <v>15.65</v>
      </c>
      <c r="AA53" s="51">
        <f t="shared" si="40"/>
        <v>9.39</v>
      </c>
      <c r="AB53" s="52"/>
      <c r="AC53" s="52"/>
      <c r="AD53" s="130" t="s">
        <v>38</v>
      </c>
    </row>
    <row r="54" spans="1:31" x14ac:dyDescent="0.2">
      <c r="A54" s="38" t="s">
        <v>121</v>
      </c>
      <c r="B54" s="39" t="s">
        <v>37</v>
      </c>
      <c r="C54" s="40" t="s">
        <v>38</v>
      </c>
      <c r="D54" s="41" t="s">
        <v>39</v>
      </c>
      <c r="E54" s="128" t="s">
        <v>122</v>
      </c>
      <c r="F54" s="42" t="s">
        <v>85</v>
      </c>
      <c r="G54" s="43"/>
      <c r="H54" s="44"/>
      <c r="I54" s="44">
        <f>SUM(I55:I56)</f>
        <v>2.4375</v>
      </c>
      <c r="J54" s="44"/>
      <c r="K54" s="44">
        <f>SUM(K55:K56)</f>
        <v>0.85239999999999994</v>
      </c>
      <c r="L54" s="44"/>
      <c r="M54" s="44">
        <f>SUM(M55:M56)</f>
        <v>0.85239999999999994</v>
      </c>
      <c r="N54" s="44"/>
      <c r="O54" s="44">
        <f>SUM(O55:O56)</f>
        <v>0</v>
      </c>
      <c r="P54" s="44"/>
      <c r="Q54" s="44">
        <f>SUM(Q55:Q56)</f>
        <v>0</v>
      </c>
      <c r="R54" s="44"/>
      <c r="S54" s="44">
        <f>SUM(S55:S56)</f>
        <v>0</v>
      </c>
      <c r="T54" s="44"/>
      <c r="U54" s="44">
        <f>SUM(U55:U56)</f>
        <v>0</v>
      </c>
      <c r="V54" s="44"/>
      <c r="W54" s="44">
        <f>SUM(W55:W56)</f>
        <v>0</v>
      </c>
      <c r="X54" s="44"/>
      <c r="Y54" s="44">
        <f>SUM(Y55:Y56)</f>
        <v>0</v>
      </c>
      <c r="Z54" s="44"/>
      <c r="AA54" s="44">
        <f>SUM(AA55:AA56)</f>
        <v>3.2898999999999998</v>
      </c>
      <c r="AB54" s="45" t="s">
        <v>38</v>
      </c>
      <c r="AC54" s="45"/>
      <c r="AD54" s="128" t="s">
        <v>38</v>
      </c>
      <c r="AE54" t="str">
        <f>A54&amp;B54&amp;C54</f>
        <v>0071PRÓPRIA</v>
      </c>
    </row>
    <row r="55" spans="1:31" x14ac:dyDescent="0.2">
      <c r="A55" s="53" t="s">
        <v>123</v>
      </c>
      <c r="B55" s="54" t="s">
        <v>42</v>
      </c>
      <c r="C55" s="55" t="s">
        <v>46</v>
      </c>
      <c r="D55" s="56" t="s">
        <v>39</v>
      </c>
      <c r="E55" s="129" t="s">
        <v>124</v>
      </c>
      <c r="F55" s="57" t="s">
        <v>85</v>
      </c>
      <c r="G55" s="57">
        <v>1.25</v>
      </c>
      <c r="H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1.95</v>
      </c>
      <c r="I55" s="58">
        <f>H55*G55/1</f>
        <v>2.4375</v>
      </c>
      <c r="J55" s="58">
        <f>T55 + N55 + L55 + X55 + R55 + P55 + V55</f>
        <v>0</v>
      </c>
      <c r="K55" s="58">
        <f>U55 + O55 + M55 + Y55 + S55 + Q55 + W55</f>
        <v>0</v>
      </c>
      <c r="L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M55" s="58">
        <f>L55*G55/1</f>
        <v>0</v>
      </c>
      <c r="N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O55" s="58">
        <f>N55*G55/1</f>
        <v>0</v>
      </c>
      <c r="P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Q55" s="58">
        <f>P55*G55/1</f>
        <v>0</v>
      </c>
      <c r="R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S55" s="58">
        <f>R55*G55/1</f>
        <v>0</v>
      </c>
      <c r="T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U55" s="58">
        <f>T55*G55/1</f>
        <v>0</v>
      </c>
      <c r="V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W55" s="58">
        <f>V55*G55/1</f>
        <v>0</v>
      </c>
      <c r="X55" s="58">
        <f>IF(
                        C55="INSUMO",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A55&amp;B55,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A55&amp;B55,AE:AE,
                                                    0)
                                            ),
                                            "Não encontrado")
                                    )</f>
        <v>0</v>
      </c>
      <c r="Y55" s="58">
        <f>X55*G55/1</f>
        <v>0</v>
      </c>
      <c r="Z55" s="58">
        <f>IF(
                            C55="INSUMO",
                            IFERROR(
                                INDEX(
                                    Insumos!F:F,
                                    MATCH(
                                        A55&amp;B55,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A55&amp;B55,AE:AE,
                                        0)
                                ),
                                "Não encontrado")
                        )</f>
        <v>1.95</v>
      </c>
      <c r="AA55" s="58">
        <f>G55*Z55</f>
        <v>2.4375</v>
      </c>
      <c r="AB55" s="59"/>
      <c r="AC55" s="59"/>
      <c r="AD55" s="129" t="s">
        <v>38</v>
      </c>
    </row>
    <row r="56" spans="1:31" x14ac:dyDescent="0.2">
      <c r="A56" s="46" t="s">
        <v>125</v>
      </c>
      <c r="B56" s="47" t="s">
        <v>42</v>
      </c>
      <c r="C56" s="48" t="s">
        <v>46</v>
      </c>
      <c r="D56" s="49" t="s">
        <v>39</v>
      </c>
      <c r="E56" s="130" t="s">
        <v>126</v>
      </c>
      <c r="F56" s="50" t="s">
        <v>80</v>
      </c>
      <c r="G56" s="50">
        <v>0.04</v>
      </c>
      <c r="H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I56" s="51">
        <f>H56*G56/1</f>
        <v>0</v>
      </c>
      <c r="J56" s="51">
        <f>T56 + N56 + L56 + X56 + R56 + P56 + V56</f>
        <v>21.31</v>
      </c>
      <c r="K56" s="51">
        <f>U56 + O56 + M56 + Y56 + S56 + Q56 + W56</f>
        <v>0.85239999999999994</v>
      </c>
      <c r="L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21.31</v>
      </c>
      <c r="M56" s="51">
        <f>L56*G56/1</f>
        <v>0.85239999999999994</v>
      </c>
      <c r="N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O56" s="51">
        <f>N56*G56/1</f>
        <v>0</v>
      </c>
      <c r="P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Q56" s="51">
        <f>P56*G56/1</f>
        <v>0</v>
      </c>
      <c r="R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S56" s="51">
        <f>R56*G56/1</f>
        <v>0</v>
      </c>
      <c r="T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U56" s="51">
        <f>T56*G56/1</f>
        <v>0</v>
      </c>
      <c r="V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W56" s="51">
        <f>V56*G56/1</f>
        <v>0</v>
      </c>
      <c r="X56" s="51">
        <f>IF(
                        C56="INSUMO",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A56&amp;B56,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A56&amp;B56,AE:AE,
                                                    0)
                                            ),
                                            "Não encontrado")
                                    )</f>
        <v>0</v>
      </c>
      <c r="Y56" s="51">
        <f>X56*G56/1</f>
        <v>0</v>
      </c>
      <c r="Z56" s="51">
        <f>IF(
                            C56="INSUMO",
                            IFERROR(
                                INDEX(
                                    Insumos!F:F,
                                    MATCH(
                                        A56&amp;B56,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A56&amp;B56,AE:AE,
                                        0)
                                ),
                                "Não encontrado")
                        )</f>
        <v>21.31</v>
      </c>
      <c r="AA56" s="51">
        <f>G56*Z56</f>
        <v>0.85239999999999994</v>
      </c>
      <c r="AB56" s="52"/>
      <c r="AC56" s="52"/>
      <c r="AD56" s="130" t="s">
        <v>38</v>
      </c>
    </row>
    <row r="57" spans="1:31" x14ac:dyDescent="0.2">
      <c r="A57" s="38" t="s">
        <v>127</v>
      </c>
      <c r="B57" s="39" t="s">
        <v>37</v>
      </c>
      <c r="C57" s="40" t="s">
        <v>38</v>
      </c>
      <c r="D57" s="41" t="s">
        <v>39</v>
      </c>
      <c r="E57" s="128" t="s">
        <v>128</v>
      </c>
      <c r="F57" s="42" t="s">
        <v>85</v>
      </c>
      <c r="G57" s="43"/>
      <c r="H57" s="44"/>
      <c r="I57" s="44">
        <f>SUM(I58:I60)</f>
        <v>115</v>
      </c>
      <c r="J57" s="44"/>
      <c r="K57" s="44">
        <f>SUM(K58:K60)</f>
        <v>46.664364364799994</v>
      </c>
      <c r="L57" s="44"/>
      <c r="M57" s="44">
        <f>SUM(M58:M60)</f>
        <v>40.010444364799994</v>
      </c>
      <c r="N57" s="44"/>
      <c r="O57" s="44">
        <f>SUM(O58:O60)</f>
        <v>0</v>
      </c>
      <c r="P57" s="44"/>
      <c r="Q57" s="44">
        <f>SUM(Q58:Q60)</f>
        <v>0</v>
      </c>
      <c r="R57" s="44"/>
      <c r="S57" s="44">
        <f>SUM(S58:S60)</f>
        <v>0</v>
      </c>
      <c r="T57" s="44"/>
      <c r="U57" s="44">
        <f>SUM(U58:U60)</f>
        <v>0</v>
      </c>
      <c r="V57" s="44"/>
      <c r="W57" s="44">
        <f>SUM(W58:W60)</f>
        <v>0</v>
      </c>
      <c r="X57" s="44"/>
      <c r="Y57" s="44">
        <f>SUM(Y58:Y60)</f>
        <v>6.6539200000000003</v>
      </c>
      <c r="Z57" s="44"/>
      <c r="AA57" s="44">
        <f>SUM(AA58:AA60)</f>
        <v>161.66436436480001</v>
      </c>
      <c r="AB57" s="45" t="s">
        <v>38</v>
      </c>
      <c r="AC57" s="45"/>
      <c r="AD57" s="128" t="s">
        <v>38</v>
      </c>
      <c r="AE57" t="str">
        <f>A57&amp;B57&amp;C57</f>
        <v>0391PRÓPRIA</v>
      </c>
    </row>
    <row r="58" spans="1:31" x14ac:dyDescent="0.2">
      <c r="A58" s="53" t="s">
        <v>105</v>
      </c>
      <c r="B58" s="54" t="s">
        <v>42</v>
      </c>
      <c r="C58" s="55" t="s">
        <v>78</v>
      </c>
      <c r="D58" s="56" t="s">
        <v>39</v>
      </c>
      <c r="E58" s="129" t="s">
        <v>106</v>
      </c>
      <c r="F58" s="57" t="s">
        <v>80</v>
      </c>
      <c r="G58" s="57">
        <v>0.72799999999999998</v>
      </c>
      <c r="H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0</v>
      </c>
      <c r="I58" s="58">
        <f>H58*G58/1</f>
        <v>0</v>
      </c>
      <c r="J58" s="58">
        <f t="shared" ref="J58:K60" si="41">T58 + N58 + L58 + X58 + R58 + P58 + V58</f>
        <v>35.834755599999994</v>
      </c>
      <c r="K58" s="58">
        <f t="shared" si="41"/>
        <v>26.087702076799996</v>
      </c>
      <c r="L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31.264755599999997</v>
      </c>
      <c r="M58" s="58">
        <f>L58*G58/1</f>
        <v>22.760742076799996</v>
      </c>
      <c r="N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0</v>
      </c>
      <c r="O58" s="58">
        <f>N58*G58/1</f>
        <v>0</v>
      </c>
      <c r="P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0</v>
      </c>
      <c r="Q58" s="58">
        <f>P58*G58/1</f>
        <v>0</v>
      </c>
      <c r="R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0</v>
      </c>
      <c r="S58" s="58">
        <f>R58*G58/1</f>
        <v>0</v>
      </c>
      <c r="T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0</v>
      </c>
      <c r="U58" s="58">
        <f>T58*G58/1</f>
        <v>0</v>
      </c>
      <c r="V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0</v>
      </c>
      <c r="W58" s="58">
        <f>V58*G58/1</f>
        <v>0</v>
      </c>
      <c r="X58" s="58">
        <f>IF(
                        C58="INSUMO",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A58&amp;B58,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A58&amp;B58,AE:AE,
                                                    0)
                                            ),
                                            "Não encontrado")
                                    )</f>
        <v>4.57</v>
      </c>
      <c r="Y58" s="58">
        <f>X58*G58/1</f>
        <v>3.3269600000000001</v>
      </c>
      <c r="Z58" s="58">
        <f>IF(
                            C58="INSUMO",
                            IFERROR(
                                INDEX(
                                    Insumos!F:F,
                                    MATCH(
                                        A58&amp;B58,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A58&amp;B58,AE:AE,
                                        0)
                                ),
                                "Não encontrado")
                        )</f>
        <v>35.834755599999994</v>
      </c>
      <c r="AA58" s="58">
        <f>G58*Z58</f>
        <v>26.087702076799996</v>
      </c>
      <c r="AB58" s="59"/>
      <c r="AC58" s="59"/>
      <c r="AD58" s="129" t="s">
        <v>38</v>
      </c>
    </row>
    <row r="59" spans="1:31" x14ac:dyDescent="0.2">
      <c r="A59" s="46" t="s">
        <v>129</v>
      </c>
      <c r="B59" s="47" t="s">
        <v>42</v>
      </c>
      <c r="C59" s="48" t="s">
        <v>78</v>
      </c>
      <c r="D59" s="49" t="s">
        <v>39</v>
      </c>
      <c r="E59" s="130" t="s">
        <v>130</v>
      </c>
      <c r="F59" s="50" t="s">
        <v>80</v>
      </c>
      <c r="G59" s="50">
        <v>0.72799999999999998</v>
      </c>
      <c r="H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0</v>
      </c>
      <c r="I59" s="51">
        <f>H59*G59/1</f>
        <v>0</v>
      </c>
      <c r="J59" s="51">
        <f t="shared" si="41"/>
        <v>28.264646000000003</v>
      </c>
      <c r="K59" s="51">
        <f t="shared" si="41"/>
        <v>20.576662288000001</v>
      </c>
      <c r="L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23.694646000000002</v>
      </c>
      <c r="M59" s="51">
        <f>L59*G59/1</f>
        <v>17.249702288000002</v>
      </c>
      <c r="N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0</v>
      </c>
      <c r="O59" s="51">
        <f>N59*G59/1</f>
        <v>0</v>
      </c>
      <c r="P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0</v>
      </c>
      <c r="Q59" s="51">
        <f>P59*G59/1</f>
        <v>0</v>
      </c>
      <c r="R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0</v>
      </c>
      <c r="S59" s="51">
        <f>R59*G59/1</f>
        <v>0</v>
      </c>
      <c r="T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0</v>
      </c>
      <c r="U59" s="51">
        <f>T59*G59/1</f>
        <v>0</v>
      </c>
      <c r="V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0</v>
      </c>
      <c r="W59" s="51">
        <f>V59*G59/1</f>
        <v>0</v>
      </c>
      <c r="X59" s="51">
        <f>IF(
                        C59="INSUMO",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A59&amp;B59,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A59&amp;B59,AE:AE,
                                                    0)
                                            ),
                                            "Não encontrado")
                                    )</f>
        <v>4.57</v>
      </c>
      <c r="Y59" s="51">
        <f>X59*G59/1</f>
        <v>3.3269600000000001</v>
      </c>
      <c r="Z59" s="51">
        <f>IF(
                            C59="INSUMO",
                            IFERROR(
                                INDEX(
                                    Insumos!F:F,
                                    MATCH(
                                        A59&amp;B59,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A59&amp;B59,AE:AE,
                                        0)
                                ),
                                "Não encontrado")
                        )</f>
        <v>28.264645999999999</v>
      </c>
      <c r="AA59" s="51">
        <f>G59*Z59</f>
        <v>20.576662287999998</v>
      </c>
      <c r="AB59" s="52"/>
      <c r="AC59" s="52"/>
      <c r="AD59" s="130" t="s">
        <v>38</v>
      </c>
    </row>
    <row r="60" spans="1:31" x14ac:dyDescent="0.2">
      <c r="A60" s="53" t="s">
        <v>131</v>
      </c>
      <c r="B60" s="54" t="s">
        <v>37</v>
      </c>
      <c r="C60" s="55" t="s">
        <v>46</v>
      </c>
      <c r="D60" s="56" t="s">
        <v>39</v>
      </c>
      <c r="E60" s="129" t="s">
        <v>132</v>
      </c>
      <c r="F60" s="57" t="s">
        <v>133</v>
      </c>
      <c r="G60" s="57">
        <v>1</v>
      </c>
      <c r="H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115</v>
      </c>
      <c r="I60" s="58">
        <f>H60*G60/1</f>
        <v>115</v>
      </c>
      <c r="J60" s="58">
        <f t="shared" si="41"/>
        <v>0</v>
      </c>
      <c r="K60" s="58">
        <f t="shared" si="41"/>
        <v>0</v>
      </c>
      <c r="L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M60" s="58">
        <f>L60*G60/1</f>
        <v>0</v>
      </c>
      <c r="N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O60" s="58">
        <f>N60*G60/1</f>
        <v>0</v>
      </c>
      <c r="P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Q60" s="58">
        <f>P60*G60/1</f>
        <v>0</v>
      </c>
      <c r="R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S60" s="58">
        <f>R60*G60/1</f>
        <v>0</v>
      </c>
      <c r="T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U60" s="58">
        <f>T60*G60/1</f>
        <v>0</v>
      </c>
      <c r="V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W60" s="58">
        <f>V60*G60/1</f>
        <v>0</v>
      </c>
      <c r="X60" s="58">
        <f>IF(
                        C60="INSUMO",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A60&amp;B60,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A60&amp;B60,AE:AE,
                                                    0)
                                            ),
                                            "Não encontrado")
                                    )</f>
        <v>0</v>
      </c>
      <c r="Y60" s="58">
        <f>X60*G60/1</f>
        <v>0</v>
      </c>
      <c r="Z60" s="58">
        <f>IF(
                            C60="INSUMO",
                            IFERROR(
                                INDEX(
                                    Insumos!F:F,
                                    MATCH(
                                        A60&amp;B60,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A60&amp;B60,AE:AE,
                                        0)
                                ),
                                "Não encontrado")
                        )</f>
        <v>115</v>
      </c>
      <c r="AA60" s="58">
        <f>G60*Z60</f>
        <v>115</v>
      </c>
      <c r="AB60" s="59"/>
      <c r="AC60" s="59"/>
      <c r="AD60" s="129" t="s">
        <v>38</v>
      </c>
    </row>
    <row r="61" spans="1:31" ht="25.5" x14ac:dyDescent="0.2">
      <c r="A61" s="38" t="s">
        <v>134</v>
      </c>
      <c r="B61" s="39" t="s">
        <v>37</v>
      </c>
      <c r="C61" s="40" t="s">
        <v>38</v>
      </c>
      <c r="D61" s="41" t="s">
        <v>39</v>
      </c>
      <c r="E61" s="128" t="s">
        <v>135</v>
      </c>
      <c r="F61" s="42" t="s">
        <v>73</v>
      </c>
      <c r="G61" s="43"/>
      <c r="H61" s="44"/>
      <c r="I61" s="44">
        <f>SUM(I62:I62)</f>
        <v>465.19</v>
      </c>
      <c r="J61" s="44"/>
      <c r="K61" s="44">
        <f>SUM(K62:K62)</f>
        <v>0</v>
      </c>
      <c r="L61" s="44"/>
      <c r="M61" s="44">
        <f>SUM(M62:M62)</f>
        <v>0</v>
      </c>
      <c r="N61" s="44"/>
      <c r="O61" s="44">
        <f>SUM(O62:O62)</f>
        <v>0</v>
      </c>
      <c r="P61" s="44"/>
      <c r="Q61" s="44">
        <f>SUM(Q62:Q62)</f>
        <v>0</v>
      </c>
      <c r="R61" s="44"/>
      <c r="S61" s="44">
        <f>SUM(S62:S62)</f>
        <v>0</v>
      </c>
      <c r="T61" s="44"/>
      <c r="U61" s="44">
        <f>SUM(U62:U62)</f>
        <v>0</v>
      </c>
      <c r="V61" s="44"/>
      <c r="W61" s="44">
        <f>SUM(W62:W62)</f>
        <v>0</v>
      </c>
      <c r="X61" s="44"/>
      <c r="Y61" s="44">
        <f>SUM(Y62:Y62)</f>
        <v>0</v>
      </c>
      <c r="Z61" s="44"/>
      <c r="AA61" s="44">
        <f>SUM(AA62:AA62)</f>
        <v>465.19</v>
      </c>
      <c r="AB61" s="45" t="s">
        <v>38</v>
      </c>
      <c r="AC61" s="45"/>
      <c r="AD61" s="128" t="s">
        <v>38</v>
      </c>
      <c r="AE61" t="str">
        <f>A61&amp;B61&amp;C61</f>
        <v>0393PRÓPRIA</v>
      </c>
    </row>
    <row r="62" spans="1:31" ht="409.5" x14ac:dyDescent="0.2">
      <c r="A62" s="53" t="s">
        <v>136</v>
      </c>
      <c r="B62" s="54" t="s">
        <v>37</v>
      </c>
      <c r="C62" s="55" t="s">
        <v>46</v>
      </c>
      <c r="D62" s="56" t="s">
        <v>39</v>
      </c>
      <c r="E62" s="129" t="s">
        <v>137</v>
      </c>
      <c r="F62" s="57" t="s">
        <v>73</v>
      </c>
      <c r="G62" s="57">
        <v>1</v>
      </c>
      <c r="H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465.19</v>
      </c>
      <c r="I62" s="58">
        <f>H62*G62/1</f>
        <v>465.19</v>
      </c>
      <c r="J62" s="58">
        <f>T62 + N62 + L62 + X62 + R62 + P62 + V62</f>
        <v>0</v>
      </c>
      <c r="K62" s="58">
        <f>U62 + O62 + M62 + Y62 + S62 + Q62 + W62</f>
        <v>0</v>
      </c>
      <c r="L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M62" s="58">
        <f>L62*G62/1</f>
        <v>0</v>
      </c>
      <c r="N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O62" s="58">
        <f>N62*G62/1</f>
        <v>0</v>
      </c>
      <c r="P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Q62" s="58">
        <f>P62*G62/1</f>
        <v>0</v>
      </c>
      <c r="R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S62" s="58">
        <f>R62*G62/1</f>
        <v>0</v>
      </c>
      <c r="T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U62" s="58">
        <f>T62*G62/1</f>
        <v>0</v>
      </c>
      <c r="V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W62" s="58">
        <f>V62*G62/1</f>
        <v>0</v>
      </c>
      <c r="X62" s="58">
        <f>IF(
                        C62="INSUMO",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A62&amp;B62,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A62&amp;B62,AE:AE,
                                                    0)
                                            ),
                                            "Não encontrado")
                                    )</f>
        <v>0</v>
      </c>
      <c r="Y62" s="58">
        <f>X62*G62/1</f>
        <v>0</v>
      </c>
      <c r="Z62" s="58">
        <f>IF(
                            C62="INSUMO",
                            IFERROR(
                                INDEX(
                                    Insumos!F:F,
                                    MATCH(
                                        A62&amp;B62,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A62&amp;B62,AE:AE,
                                        0)
                                ),
                                "Não encontrado")
                        )</f>
        <v>465.19</v>
      </c>
      <c r="AA62" s="58">
        <f>G62*Z62</f>
        <v>465.19</v>
      </c>
      <c r="AB62" s="59"/>
      <c r="AC62" s="59"/>
      <c r="AD62" s="129" t="s">
        <v>138</v>
      </c>
    </row>
    <row r="63" spans="1:31" ht="191.25" x14ac:dyDescent="0.2">
      <c r="A63" s="38" t="s">
        <v>139</v>
      </c>
      <c r="B63" s="39" t="s">
        <v>37</v>
      </c>
      <c r="C63" s="40" t="s">
        <v>38</v>
      </c>
      <c r="D63" s="41" t="s">
        <v>39</v>
      </c>
      <c r="E63" s="128" t="s">
        <v>140</v>
      </c>
      <c r="F63" s="42" t="s">
        <v>141</v>
      </c>
      <c r="G63" s="43"/>
      <c r="H63" s="44"/>
      <c r="I63" s="44">
        <f>SUM(I64:I64)</f>
        <v>0</v>
      </c>
      <c r="J63" s="44"/>
      <c r="K63" s="44">
        <f>SUM(K64:K64)</f>
        <v>33.147397279999993</v>
      </c>
      <c r="L63" s="44"/>
      <c r="M63" s="44">
        <f>SUM(M64:M64)</f>
        <v>26.984597279999996</v>
      </c>
      <c r="N63" s="44"/>
      <c r="O63" s="44">
        <f>SUM(O64:O64)</f>
        <v>0</v>
      </c>
      <c r="P63" s="44"/>
      <c r="Q63" s="44">
        <f>SUM(Q64:Q64)</f>
        <v>0</v>
      </c>
      <c r="R63" s="44"/>
      <c r="S63" s="44">
        <f>SUM(S64:S64)</f>
        <v>0</v>
      </c>
      <c r="T63" s="44"/>
      <c r="U63" s="44">
        <f>SUM(U64:U64)</f>
        <v>0</v>
      </c>
      <c r="V63" s="44"/>
      <c r="W63" s="44">
        <f>SUM(W64:W64)</f>
        <v>0</v>
      </c>
      <c r="X63" s="44"/>
      <c r="Y63" s="44">
        <f>SUM(Y64:Y64)</f>
        <v>6.1627999999999998</v>
      </c>
      <c r="Z63" s="44"/>
      <c r="AA63" s="44">
        <f>SUM(AA64:AA64)</f>
        <v>33.14739728</v>
      </c>
      <c r="AB63" s="45" t="s">
        <v>38</v>
      </c>
      <c r="AC63" s="45"/>
      <c r="AD63" s="128" t="s">
        <v>142</v>
      </c>
      <c r="AE63" t="str">
        <f>A63&amp;B63&amp;C63</f>
        <v>0363PRÓPRIA</v>
      </c>
    </row>
    <row r="64" spans="1:31" x14ac:dyDescent="0.2">
      <c r="A64" s="53" t="s">
        <v>88</v>
      </c>
      <c r="B64" s="54" t="s">
        <v>42</v>
      </c>
      <c r="C64" s="55" t="s">
        <v>78</v>
      </c>
      <c r="D64" s="56" t="s">
        <v>39</v>
      </c>
      <c r="E64" s="129" t="s">
        <v>89</v>
      </c>
      <c r="F64" s="57" t="s">
        <v>80</v>
      </c>
      <c r="G64" s="57">
        <v>1.24</v>
      </c>
      <c r="H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0</v>
      </c>
      <c r="I64" s="58">
        <f>H64*G64/1</f>
        <v>0</v>
      </c>
      <c r="J64" s="58">
        <f>T64 + N64 + L64 + X64 + R64 + P64 + V64</f>
        <v>26.731771999999996</v>
      </c>
      <c r="K64" s="58">
        <f>U64 + O64 + M64 + Y64 + S64 + Q64 + W64</f>
        <v>33.147397279999993</v>
      </c>
      <c r="L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21.761771999999997</v>
      </c>
      <c r="M64" s="58">
        <f>L64*G64/1</f>
        <v>26.984597279999996</v>
      </c>
      <c r="N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0</v>
      </c>
      <c r="O64" s="58">
        <f>N64*G64/1</f>
        <v>0</v>
      </c>
      <c r="P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0</v>
      </c>
      <c r="Q64" s="58">
        <f>P64*G64/1</f>
        <v>0</v>
      </c>
      <c r="R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0</v>
      </c>
      <c r="S64" s="58">
        <f>R64*G64/1</f>
        <v>0</v>
      </c>
      <c r="T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0</v>
      </c>
      <c r="U64" s="58">
        <f>T64*G64/1</f>
        <v>0</v>
      </c>
      <c r="V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0</v>
      </c>
      <c r="W64" s="58">
        <f>V64*G64/1</f>
        <v>0</v>
      </c>
      <c r="X64" s="58">
        <f>IF(
                        C64="INSUMO",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A64&amp;B64,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A64&amp;B64,AE:AE,
                                                    0)
                                            ),
                                            "Não encontrado")
                                    )</f>
        <v>4.97</v>
      </c>
      <c r="Y64" s="58">
        <f>X64*G64/1</f>
        <v>6.1627999999999998</v>
      </c>
      <c r="Z64" s="58">
        <f>IF(
                            C64="INSUMO",
                            IFERROR(
                                INDEX(
                                    Insumos!F:F,
                                    MATCH(
                                        A64&amp;B64,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A64&amp;B64,AE:AE,
                                        0)
                                ),
                                "Não encontrado")
                        )</f>
        <v>26.731771999999999</v>
      </c>
      <c r="AA64" s="58">
        <f>G64*Z64</f>
        <v>33.14739728</v>
      </c>
      <c r="AB64" s="59"/>
      <c r="AC64" s="59"/>
      <c r="AD64" s="129" t="s">
        <v>38</v>
      </c>
    </row>
    <row r="65" spans="1:31" x14ac:dyDescent="0.2">
      <c r="A65" s="38" t="s">
        <v>143</v>
      </c>
      <c r="B65" s="39" t="s">
        <v>37</v>
      </c>
      <c r="C65" s="40" t="s">
        <v>38</v>
      </c>
      <c r="D65" s="41" t="s">
        <v>39</v>
      </c>
      <c r="E65" s="128" t="s">
        <v>144</v>
      </c>
      <c r="F65" s="42" t="s">
        <v>85</v>
      </c>
      <c r="G65" s="43"/>
      <c r="H65" s="44"/>
      <c r="I65" s="44">
        <f>SUM(I66:I67)</f>
        <v>0.90350000000000008</v>
      </c>
      <c r="J65" s="44"/>
      <c r="K65" s="44">
        <f>SUM(K66:K67)</f>
        <v>1.3365885999999998</v>
      </c>
      <c r="L65" s="44"/>
      <c r="M65" s="44">
        <f>SUM(M66:M67)</f>
        <v>1.0880885999999999</v>
      </c>
      <c r="N65" s="44"/>
      <c r="O65" s="44">
        <f>SUM(O66:O67)</f>
        <v>0</v>
      </c>
      <c r="P65" s="44"/>
      <c r="Q65" s="44">
        <f>SUM(Q66:Q67)</f>
        <v>0</v>
      </c>
      <c r="R65" s="44"/>
      <c r="S65" s="44">
        <f>SUM(S66:S67)</f>
        <v>0</v>
      </c>
      <c r="T65" s="44"/>
      <c r="U65" s="44">
        <f>SUM(U66:U67)</f>
        <v>0</v>
      </c>
      <c r="V65" s="44"/>
      <c r="W65" s="44">
        <f>SUM(W66:W67)</f>
        <v>0</v>
      </c>
      <c r="X65" s="44"/>
      <c r="Y65" s="44">
        <f>SUM(Y66:Y67)</f>
        <v>0.2485</v>
      </c>
      <c r="Z65" s="44"/>
      <c r="AA65" s="44">
        <f>SUM(AA66:AA67)</f>
        <v>2.2400886</v>
      </c>
      <c r="AB65" s="45" t="s">
        <v>38</v>
      </c>
      <c r="AC65" s="45"/>
      <c r="AD65" s="128" t="s">
        <v>38</v>
      </c>
      <c r="AE65" t="str">
        <f>A65&amp;B65&amp;C65</f>
        <v>0401PRÓPRIA</v>
      </c>
    </row>
    <row r="66" spans="1:31" x14ac:dyDescent="0.2">
      <c r="A66" s="53" t="s">
        <v>88</v>
      </c>
      <c r="B66" s="54" t="s">
        <v>42</v>
      </c>
      <c r="C66" s="55" t="s">
        <v>78</v>
      </c>
      <c r="D66" s="56" t="s">
        <v>39</v>
      </c>
      <c r="E66" s="129" t="s">
        <v>89</v>
      </c>
      <c r="F66" s="57" t="s">
        <v>80</v>
      </c>
      <c r="G66" s="57">
        <v>0.05</v>
      </c>
      <c r="H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0</v>
      </c>
      <c r="I66" s="58">
        <f>H66*G66/1</f>
        <v>0</v>
      </c>
      <c r="J66" s="58">
        <f>T66 + N66 + L66 + X66 + R66 + P66 + V66</f>
        <v>26.731771999999996</v>
      </c>
      <c r="K66" s="58">
        <f>U66 + O66 + M66 + Y66 + S66 + Q66 + W66</f>
        <v>1.3365885999999998</v>
      </c>
      <c r="L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21.761771999999997</v>
      </c>
      <c r="M66" s="58">
        <f>L66*G66/1</f>
        <v>1.0880885999999999</v>
      </c>
      <c r="N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0</v>
      </c>
      <c r="O66" s="58">
        <f>N66*G66/1</f>
        <v>0</v>
      </c>
      <c r="P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0</v>
      </c>
      <c r="Q66" s="58">
        <f>P66*G66/1</f>
        <v>0</v>
      </c>
      <c r="R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0</v>
      </c>
      <c r="S66" s="58">
        <f>R66*G66/1</f>
        <v>0</v>
      </c>
      <c r="T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0</v>
      </c>
      <c r="U66" s="58">
        <f>T66*G66/1</f>
        <v>0</v>
      </c>
      <c r="V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0</v>
      </c>
      <c r="W66" s="58">
        <f>V66*G66/1</f>
        <v>0</v>
      </c>
      <c r="X66" s="58">
        <f>IF(
                        C66="INSUMO",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A66&amp;B66,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A66&amp;B66,AE:AE,
                                                    0)
                                            ),
                                            "Não encontrado")
                                    )</f>
        <v>4.97</v>
      </c>
      <c r="Y66" s="58">
        <f>X66*G66/1</f>
        <v>0.2485</v>
      </c>
      <c r="Z66" s="58">
        <f>IF(
                            C66="INSUMO",
                            IFERROR(
                                INDEX(
                                    Insumos!F:F,
                                    MATCH(
                                        A66&amp;B66,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A66&amp;B66,AE:AE,
                                        0)
                                ),
                                "Não encontrado")
                        )</f>
        <v>26.731771999999999</v>
      </c>
      <c r="AA66" s="58">
        <f>G66*Z66</f>
        <v>1.3365886</v>
      </c>
      <c r="AB66" s="59"/>
      <c r="AC66" s="59"/>
      <c r="AD66" s="129" t="s">
        <v>38</v>
      </c>
    </row>
    <row r="67" spans="1:31" ht="25.5" x14ac:dyDescent="0.2">
      <c r="A67" s="46" t="s">
        <v>145</v>
      </c>
      <c r="B67" s="47" t="s">
        <v>42</v>
      </c>
      <c r="C67" s="48" t="s">
        <v>46</v>
      </c>
      <c r="D67" s="49" t="s">
        <v>39</v>
      </c>
      <c r="E67" s="130" t="s">
        <v>146</v>
      </c>
      <c r="F67" s="50" t="s">
        <v>147</v>
      </c>
      <c r="G67" s="50">
        <v>0.05</v>
      </c>
      <c r="H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18.07</v>
      </c>
      <c r="I67" s="51">
        <f>H67*G67/1</f>
        <v>0.90350000000000008</v>
      </c>
      <c r="J67" s="51">
        <f>T67 + N67 + L67 + X67 + R67 + P67 + V67</f>
        <v>0</v>
      </c>
      <c r="K67" s="51">
        <f>U67 + O67 + M67 + Y67 + S67 + Q67 + W67</f>
        <v>0</v>
      </c>
      <c r="L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M67" s="51">
        <f>L67*G67/1</f>
        <v>0</v>
      </c>
      <c r="N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O67" s="51">
        <f>N67*G67/1</f>
        <v>0</v>
      </c>
      <c r="P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Q67" s="51">
        <f>P67*G67/1</f>
        <v>0</v>
      </c>
      <c r="R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S67" s="51">
        <f>R67*G67/1</f>
        <v>0</v>
      </c>
      <c r="T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U67" s="51">
        <f>T67*G67/1</f>
        <v>0</v>
      </c>
      <c r="V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W67" s="51">
        <f>V67*G67/1</f>
        <v>0</v>
      </c>
      <c r="X67" s="51">
        <f>IF(
                        C67="INSUMO",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A67&amp;B67,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A67&amp;B67,AE:AE,
                                                    0)
                                            ),
                                            "Não encontrado")
                                    )</f>
        <v>0</v>
      </c>
      <c r="Y67" s="51">
        <f>X67*G67/1</f>
        <v>0</v>
      </c>
      <c r="Z67" s="51">
        <f>IF(
                            C67="INSUMO",
                            IFERROR(
                                INDEX(
                                    Insumos!F:F,
                                    MATCH(
                                        A67&amp;B67,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A67&amp;B67,AE:AE,
                                        0)
                                ),
                                "Não encontrado")
                        )</f>
        <v>18.07</v>
      </c>
      <c r="AA67" s="51">
        <f>G67*Z67</f>
        <v>0.90350000000000008</v>
      </c>
      <c r="AB67" s="52"/>
      <c r="AC67" s="52"/>
      <c r="AD67" s="130" t="s">
        <v>38</v>
      </c>
    </row>
    <row r="68" spans="1:31" ht="25.5" x14ac:dyDescent="0.2">
      <c r="A68" s="38" t="s">
        <v>148</v>
      </c>
      <c r="B68" s="39" t="s">
        <v>42</v>
      </c>
      <c r="C68" s="40" t="s">
        <v>38</v>
      </c>
      <c r="D68" s="41" t="s">
        <v>39</v>
      </c>
      <c r="E68" s="128" t="s">
        <v>149</v>
      </c>
      <c r="F68" s="42" t="s">
        <v>101</v>
      </c>
      <c r="G68" s="43"/>
      <c r="H68" s="44"/>
      <c r="I68" s="44">
        <f>SUM(I69:I70)</f>
        <v>0</v>
      </c>
      <c r="J68" s="44"/>
      <c r="K68" s="44">
        <f>SUM(K69:K70)</f>
        <v>0.55211435799999997</v>
      </c>
      <c r="L68" s="44"/>
      <c r="M68" s="44">
        <f>SUM(M69:M70)</f>
        <v>0.46554835799999994</v>
      </c>
      <c r="N68" s="44"/>
      <c r="O68" s="44">
        <f>SUM(O69:O70)</f>
        <v>0</v>
      </c>
      <c r="P68" s="44"/>
      <c r="Q68" s="44">
        <f>SUM(Q69:Q70)</f>
        <v>0</v>
      </c>
      <c r="R68" s="44"/>
      <c r="S68" s="44">
        <f>SUM(S69:S70)</f>
        <v>0</v>
      </c>
      <c r="T68" s="44"/>
      <c r="U68" s="44">
        <f>SUM(U69:U70)</f>
        <v>0</v>
      </c>
      <c r="V68" s="44"/>
      <c r="W68" s="44">
        <f>SUM(W69:W70)</f>
        <v>0</v>
      </c>
      <c r="X68" s="44"/>
      <c r="Y68" s="44">
        <f>SUM(Y69:Y70)</f>
        <v>8.6566000000000004E-2</v>
      </c>
      <c r="Z68" s="44"/>
      <c r="AA68" s="44">
        <f>SUM(AA69:AA70)</f>
        <v>0.55211435800000008</v>
      </c>
      <c r="AB68" s="45" t="s">
        <v>38</v>
      </c>
      <c r="AC68" s="45"/>
      <c r="AD68" s="128" t="s">
        <v>38</v>
      </c>
      <c r="AE68" t="str">
        <f>A68&amp;B68&amp;C68</f>
        <v>104792SINAPI</v>
      </c>
    </row>
    <row r="69" spans="1:31" x14ac:dyDescent="0.2">
      <c r="A69" s="53" t="s">
        <v>88</v>
      </c>
      <c r="B69" s="54" t="s">
        <v>42</v>
      </c>
      <c r="C69" s="55" t="s">
        <v>78</v>
      </c>
      <c r="D69" s="56" t="s">
        <v>39</v>
      </c>
      <c r="E69" s="129" t="s">
        <v>89</v>
      </c>
      <c r="F69" s="57" t="s">
        <v>80</v>
      </c>
      <c r="G69" s="57">
        <v>1.2800000000000001E-2</v>
      </c>
      <c r="H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0</v>
      </c>
      <c r="I69" s="58">
        <f>H69*G69/1</f>
        <v>0</v>
      </c>
      <c r="J69" s="58">
        <f>T69 + N69 + L69 + X69 + R69 + P69 + V69</f>
        <v>26.731771999999996</v>
      </c>
      <c r="K69" s="58">
        <f>U69 + O69 + M69 + Y69 + S69 + Q69 + W69</f>
        <v>0.34216668159999997</v>
      </c>
      <c r="L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21.761771999999997</v>
      </c>
      <c r="M69" s="58">
        <f>L69*G69/1</f>
        <v>0.27855068159999996</v>
      </c>
      <c r="N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0</v>
      </c>
      <c r="O69" s="58">
        <f>N69*G69/1</f>
        <v>0</v>
      </c>
      <c r="P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0</v>
      </c>
      <c r="Q69" s="58">
        <f>P69*G69/1</f>
        <v>0</v>
      </c>
      <c r="R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0</v>
      </c>
      <c r="S69" s="58">
        <f>R69*G69/1</f>
        <v>0</v>
      </c>
      <c r="T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0</v>
      </c>
      <c r="U69" s="58">
        <f>T69*G69/1</f>
        <v>0</v>
      </c>
      <c r="V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0</v>
      </c>
      <c r="W69" s="58">
        <f>V69*G69/1</f>
        <v>0</v>
      </c>
      <c r="X69" s="58">
        <f>IF(
                        C69="INSUMO",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A69&amp;B69,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A69&amp;B69,AE:AE,
                                                    0)
                                            ),
                                            "Não encontrado")
                                    )</f>
        <v>4.97</v>
      </c>
      <c r="Y69" s="58">
        <f>X69*G69/1</f>
        <v>6.3616000000000006E-2</v>
      </c>
      <c r="Z69" s="58">
        <f>IF(
                            C69="INSUMO",
                            IFERROR(
                                INDEX(
                                    Insumos!F:F,
                                    MATCH(
                                        A69&amp;B69,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A69&amp;B69,AE:AE,
                                        0)
                                ),
                                "Não encontrado")
                        )</f>
        <v>26.731771999999999</v>
      </c>
      <c r="AA69" s="58">
        <f>G69*Z69</f>
        <v>0.34216668160000002</v>
      </c>
      <c r="AB69" s="59"/>
      <c r="AC69" s="59"/>
      <c r="AD69" s="129" t="s">
        <v>38</v>
      </c>
    </row>
    <row r="70" spans="1:31" x14ac:dyDescent="0.2">
      <c r="A70" s="46" t="s">
        <v>150</v>
      </c>
      <c r="B70" s="47" t="s">
        <v>42</v>
      </c>
      <c r="C70" s="48" t="s">
        <v>78</v>
      </c>
      <c r="D70" s="49" t="s">
        <v>39</v>
      </c>
      <c r="E70" s="130" t="s">
        <v>151</v>
      </c>
      <c r="F70" s="50" t="s">
        <v>80</v>
      </c>
      <c r="G70" s="50">
        <v>4.4999999999999997E-3</v>
      </c>
      <c r="H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0</v>
      </c>
      <c r="I70" s="51">
        <f>H70*G70/1</f>
        <v>0</v>
      </c>
      <c r="J70" s="51">
        <f>T70 + N70 + L70 + X70 + R70 + P70 + V70</f>
        <v>46.655039200000004</v>
      </c>
      <c r="K70" s="51">
        <f>U70 + O70 + M70 + Y70 + S70 + Q70 + W70</f>
        <v>0.20994767640000001</v>
      </c>
      <c r="L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41.555039200000003</v>
      </c>
      <c r="M70" s="51">
        <f>L70*G70/1</f>
        <v>0.18699767640000001</v>
      </c>
      <c r="N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0</v>
      </c>
      <c r="O70" s="51">
        <f>N70*G70/1</f>
        <v>0</v>
      </c>
      <c r="P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0</v>
      </c>
      <c r="Q70" s="51">
        <f>P70*G70/1</f>
        <v>0</v>
      </c>
      <c r="R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0</v>
      </c>
      <c r="S70" s="51">
        <f>R70*G70/1</f>
        <v>0</v>
      </c>
      <c r="T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0</v>
      </c>
      <c r="U70" s="51">
        <f>T70*G70/1</f>
        <v>0</v>
      </c>
      <c r="V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0</v>
      </c>
      <c r="W70" s="51">
        <f>V70*G70/1</f>
        <v>0</v>
      </c>
      <c r="X70" s="51">
        <f>IF(
                        C70="INSUMO",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A70&amp;B70,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A70&amp;B70,AE:AE,
                                                    0)
                                            ),
                                            "Não encontrado")
                                    )</f>
        <v>5.0999999999999996</v>
      </c>
      <c r="Y70" s="51">
        <f>X70*G70/1</f>
        <v>2.2949999999999998E-2</v>
      </c>
      <c r="Z70" s="51">
        <f>IF(
                            C70="INSUMO",
                            IFERROR(
                                INDEX(
                                    Insumos!F:F,
                                    MATCH(
                                        A70&amp;B70,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A70&amp;B70,AE:AE,
                                        0)
                                ),
                                "Não encontrado")
                        )</f>
        <v>46.655039200000004</v>
      </c>
      <c r="AA70" s="51">
        <f>G70*Z70</f>
        <v>0.20994767640000001</v>
      </c>
      <c r="AB70" s="52"/>
      <c r="AC70" s="52"/>
      <c r="AD70" s="130" t="s">
        <v>38</v>
      </c>
    </row>
    <row r="71" spans="1:31" ht="25.5" x14ac:dyDescent="0.2">
      <c r="A71" s="38" t="s">
        <v>152</v>
      </c>
      <c r="B71" s="39" t="s">
        <v>37</v>
      </c>
      <c r="C71" s="40" t="s">
        <v>38</v>
      </c>
      <c r="D71" s="41" t="s">
        <v>39</v>
      </c>
      <c r="E71" s="128" t="s">
        <v>153</v>
      </c>
      <c r="F71" s="42" t="s">
        <v>101</v>
      </c>
      <c r="G71" s="43"/>
      <c r="H71" s="44"/>
      <c r="I71" s="44">
        <f>SUM(I72:I73)</f>
        <v>0</v>
      </c>
      <c r="J71" s="44"/>
      <c r="K71" s="44">
        <f>SUM(K72:K73)</f>
        <v>13.888790050000001</v>
      </c>
      <c r="L71" s="44"/>
      <c r="M71" s="44">
        <f>SUM(M72:M73)</f>
        <v>11.925290050000001</v>
      </c>
      <c r="N71" s="44"/>
      <c r="O71" s="44">
        <f>SUM(O72:O73)</f>
        <v>0</v>
      </c>
      <c r="P71" s="44"/>
      <c r="Q71" s="44">
        <f>SUM(Q72:Q73)</f>
        <v>0</v>
      </c>
      <c r="R71" s="44"/>
      <c r="S71" s="44">
        <f>SUM(S72:S73)</f>
        <v>0</v>
      </c>
      <c r="T71" s="44"/>
      <c r="U71" s="44">
        <f>SUM(U72:U73)</f>
        <v>0</v>
      </c>
      <c r="V71" s="44"/>
      <c r="W71" s="44">
        <f>SUM(W72:W73)</f>
        <v>0</v>
      </c>
      <c r="X71" s="44"/>
      <c r="Y71" s="44">
        <f>SUM(Y72:Y73)</f>
        <v>1.9634999999999998</v>
      </c>
      <c r="Z71" s="44"/>
      <c r="AA71" s="44">
        <f>SUM(AA72:AA73)</f>
        <v>13.888790050000001</v>
      </c>
      <c r="AB71" s="45" t="s">
        <v>38</v>
      </c>
      <c r="AC71" s="45"/>
      <c r="AD71" s="128" t="s">
        <v>38</v>
      </c>
      <c r="AE71" t="str">
        <f>A71&amp;B71&amp;C71</f>
        <v>0397PRÓPRIA</v>
      </c>
    </row>
    <row r="72" spans="1:31" x14ac:dyDescent="0.2">
      <c r="A72" s="53" t="s">
        <v>150</v>
      </c>
      <c r="B72" s="54" t="s">
        <v>42</v>
      </c>
      <c r="C72" s="55" t="s">
        <v>78</v>
      </c>
      <c r="D72" s="56" t="s">
        <v>39</v>
      </c>
      <c r="E72" s="129" t="s">
        <v>151</v>
      </c>
      <c r="F72" s="57" t="s">
        <v>80</v>
      </c>
      <c r="G72" s="57">
        <v>0.15</v>
      </c>
      <c r="H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0</v>
      </c>
      <c r="I72" s="58">
        <f>H72*G72/1</f>
        <v>0</v>
      </c>
      <c r="J72" s="58">
        <f>T72 + N72 + L72 + X72 + R72 + P72 + V72</f>
        <v>46.655039200000004</v>
      </c>
      <c r="K72" s="58">
        <f>U72 + O72 + M72 + Y72 + S72 + Q72 + W72</f>
        <v>6.9982558800000003</v>
      </c>
      <c r="L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41.555039200000003</v>
      </c>
      <c r="M72" s="58">
        <f>L72*G72/1</f>
        <v>6.2332558800000006</v>
      </c>
      <c r="N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0</v>
      </c>
      <c r="O72" s="58">
        <f>N72*G72/1</f>
        <v>0</v>
      </c>
      <c r="P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0</v>
      </c>
      <c r="Q72" s="58">
        <f>P72*G72/1</f>
        <v>0</v>
      </c>
      <c r="R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0</v>
      </c>
      <c r="S72" s="58">
        <f>R72*G72/1</f>
        <v>0</v>
      </c>
      <c r="T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0</v>
      </c>
      <c r="U72" s="58">
        <f>T72*G72/1</f>
        <v>0</v>
      </c>
      <c r="V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0</v>
      </c>
      <c r="W72" s="58">
        <f>V72*G72/1</f>
        <v>0</v>
      </c>
      <c r="X72" s="58">
        <f>IF(
                        C72="INSUMO",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A72&amp;B72,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A72&amp;B72,AE:AE,
                                                    0)
                                            ),
                                            "Não encontrado")
                                    )</f>
        <v>5.0999999999999996</v>
      </c>
      <c r="Y72" s="58">
        <f>X72*G72/1</f>
        <v>0.7649999999999999</v>
      </c>
      <c r="Z72" s="58">
        <f>IF(
                            C72="INSUMO",
                            IFERROR(
                                INDEX(
                                    Insumos!F:F,
                                    MATCH(
                                        A72&amp;B72,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A72&amp;B72,AE:AE,
                                        0)
                                ),
                                "Não encontrado")
                        )</f>
        <v>46.655039200000004</v>
      </c>
      <c r="AA72" s="58">
        <f>G72*Z72</f>
        <v>6.9982558800000003</v>
      </c>
      <c r="AB72" s="59"/>
      <c r="AC72" s="59"/>
      <c r="AD72" s="129" t="s">
        <v>38</v>
      </c>
    </row>
    <row r="73" spans="1:31" x14ac:dyDescent="0.2">
      <c r="A73" s="46" t="s">
        <v>154</v>
      </c>
      <c r="B73" s="47" t="s">
        <v>42</v>
      </c>
      <c r="C73" s="48" t="s">
        <v>78</v>
      </c>
      <c r="D73" s="49" t="s">
        <v>39</v>
      </c>
      <c r="E73" s="130" t="s">
        <v>155</v>
      </c>
      <c r="F73" s="50" t="s">
        <v>80</v>
      </c>
      <c r="G73" s="50">
        <v>0.23499999999999999</v>
      </c>
      <c r="H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0</v>
      </c>
      <c r="I73" s="51">
        <f>H73*G73/1</f>
        <v>0</v>
      </c>
      <c r="J73" s="51">
        <f>T73 + N73 + L73 + X73 + R73 + P73 + V73</f>
        <v>29.321421999999998</v>
      </c>
      <c r="K73" s="51">
        <f>U73 + O73 + M73 + Y73 + S73 + Q73 + W73</f>
        <v>6.8905341699999996</v>
      </c>
      <c r="L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24.221422</v>
      </c>
      <c r="M73" s="51">
        <f>L73*G73/1</f>
        <v>5.6920341699999994</v>
      </c>
      <c r="N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0</v>
      </c>
      <c r="O73" s="51">
        <f>N73*G73/1</f>
        <v>0</v>
      </c>
      <c r="P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0</v>
      </c>
      <c r="Q73" s="51">
        <f>P73*G73/1</f>
        <v>0</v>
      </c>
      <c r="R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0</v>
      </c>
      <c r="S73" s="51">
        <f>R73*G73/1</f>
        <v>0</v>
      </c>
      <c r="T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0</v>
      </c>
      <c r="U73" s="51">
        <f>T73*G73/1</f>
        <v>0</v>
      </c>
      <c r="V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0</v>
      </c>
      <c r="W73" s="51">
        <f>V73*G73/1</f>
        <v>0</v>
      </c>
      <c r="X73" s="51">
        <f>IF(
                        C73="INSUMO",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A73&amp;B73,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A73&amp;B73,AE:AE,
                                                    0)
                                            ),
                                            "Não encontrado")
                                    )</f>
        <v>5.0999999999999996</v>
      </c>
      <c r="Y73" s="51">
        <f>X73*G73/1</f>
        <v>1.1984999999999999</v>
      </c>
      <c r="Z73" s="51">
        <f>IF(
                            C73="INSUMO",
                            IFERROR(
                                INDEX(
                                    Insumos!F:F,
                                    MATCH(
                                        A73&amp;B73,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A73&amp;B73,AE:AE,
                                        0)
                                ),
                                "Não encontrado")
                        )</f>
        <v>29.321422000000002</v>
      </c>
      <c r="AA73" s="51">
        <f>G73*Z73</f>
        <v>6.8905341700000005</v>
      </c>
      <c r="AB73" s="52"/>
      <c r="AC73" s="52"/>
      <c r="AD73" s="130" t="s">
        <v>38</v>
      </c>
    </row>
    <row r="74" spans="1:31" ht="63.75" x14ac:dyDescent="0.2">
      <c r="A74" s="38" t="s">
        <v>156</v>
      </c>
      <c r="B74" s="39" t="s">
        <v>37</v>
      </c>
      <c r="C74" s="40" t="s">
        <v>38</v>
      </c>
      <c r="D74" s="41" t="s">
        <v>39</v>
      </c>
      <c r="E74" s="128" t="s">
        <v>157</v>
      </c>
      <c r="F74" s="42" t="s">
        <v>73</v>
      </c>
      <c r="G74" s="43"/>
      <c r="H74" s="44"/>
      <c r="I74" s="44">
        <f>SUM(I75:I79)</f>
        <v>2803.3365679999997</v>
      </c>
      <c r="J74" s="44"/>
      <c r="K74" s="44">
        <f>SUM(K75:K79)</f>
        <v>299.90156055398154</v>
      </c>
      <c r="L74" s="44"/>
      <c r="M74" s="44">
        <f>SUM(M75:M79)</f>
        <v>245.78774442923157</v>
      </c>
      <c r="N74" s="44"/>
      <c r="O74" s="44">
        <f>SUM(O75:O79)</f>
        <v>0</v>
      </c>
      <c r="P74" s="44"/>
      <c r="Q74" s="44">
        <f>SUM(Q75:Q79)</f>
        <v>0</v>
      </c>
      <c r="R74" s="44"/>
      <c r="S74" s="44">
        <f>SUM(S75:S79)</f>
        <v>0</v>
      </c>
      <c r="T74" s="44"/>
      <c r="U74" s="44">
        <f>SUM(U75:U79)</f>
        <v>0</v>
      </c>
      <c r="V74" s="44"/>
      <c r="W74" s="44">
        <f>SUM(W75:W79)</f>
        <v>0</v>
      </c>
      <c r="X74" s="44"/>
      <c r="Y74" s="44">
        <f>SUM(Y75:Y79)</f>
        <v>54.113816124749988</v>
      </c>
      <c r="Z74" s="44"/>
      <c r="AA74" s="44">
        <f>SUM(AA75:AA79)</f>
        <v>3103.2381285539814</v>
      </c>
      <c r="AB74" s="45" t="s">
        <v>38</v>
      </c>
      <c r="AC74" s="45"/>
      <c r="AD74" s="128" t="s">
        <v>38</v>
      </c>
      <c r="AE74" t="str">
        <f>A74&amp;B74&amp;C74</f>
        <v>0464PRÓPRIA</v>
      </c>
    </row>
    <row r="75" spans="1:31" x14ac:dyDescent="0.2">
      <c r="A75" s="53" t="s">
        <v>158</v>
      </c>
      <c r="B75" s="54" t="s">
        <v>42</v>
      </c>
      <c r="C75" s="55" t="s">
        <v>78</v>
      </c>
      <c r="D75" s="56" t="s">
        <v>39</v>
      </c>
      <c r="E75" s="129" t="s">
        <v>159</v>
      </c>
      <c r="F75" s="57" t="s">
        <v>85</v>
      </c>
      <c r="G75" s="57">
        <v>6.1</v>
      </c>
      <c r="H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0</v>
      </c>
      <c r="I75" s="58">
        <f>H75*G75/1</f>
        <v>0</v>
      </c>
      <c r="J75" s="58">
        <f t="shared" ref="J75:K79" si="42">T75 + N75 + L75 + X75 + R75 + P75 + V75</f>
        <v>19.335229516681196</v>
      </c>
      <c r="K75" s="58">
        <f t="shared" si="42"/>
        <v>117.9449000517553</v>
      </c>
      <c r="L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15.846407875681198</v>
      </c>
      <c r="M75" s="58">
        <f>L75*G75/1</f>
        <v>96.6630880416553</v>
      </c>
      <c r="N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0</v>
      </c>
      <c r="O75" s="58">
        <f>N75*G75/1</f>
        <v>0</v>
      </c>
      <c r="P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0</v>
      </c>
      <c r="Q75" s="58">
        <f>P75*G75/1</f>
        <v>0</v>
      </c>
      <c r="R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0</v>
      </c>
      <c r="S75" s="58">
        <f>R75*G75/1</f>
        <v>0</v>
      </c>
      <c r="T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0</v>
      </c>
      <c r="U75" s="58">
        <f>T75*G75/1</f>
        <v>0</v>
      </c>
      <c r="V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0</v>
      </c>
      <c r="W75" s="58">
        <f>V75*G75/1</f>
        <v>0</v>
      </c>
      <c r="X75" s="58">
        <f>IF(
                        C75="INSUMO",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A75&amp;B75,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A75&amp;B75,AE:AE,
                                                    0)
                                            ),
                                            "Não encontrado")
                                    )</f>
        <v>3.4888216409999995</v>
      </c>
      <c r="Y75" s="58">
        <f>X75*G75/1</f>
        <v>21.281812010099994</v>
      </c>
      <c r="Z75" s="58">
        <f>IF(
                            C75="INSUMO",
                            IFERROR(
                                INDEX(
                                    Insumos!F:F,
                                    MATCH(
                                        A75&amp;B75,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A75&amp;B75,AE:AE,
                                        0)
                                ),
                                "Não encontrado")
                        )</f>
        <v>19.335229516681199</v>
      </c>
      <c r="AA75" s="58">
        <f>G75*Z75</f>
        <v>117.94490005175531</v>
      </c>
      <c r="AB75" s="59"/>
      <c r="AC75" s="59"/>
      <c r="AD75" s="129" t="s">
        <v>38</v>
      </c>
    </row>
    <row r="76" spans="1:31" x14ac:dyDescent="0.2">
      <c r="A76" s="46" t="s">
        <v>160</v>
      </c>
      <c r="B76" s="47" t="s">
        <v>37</v>
      </c>
      <c r="C76" s="48" t="s">
        <v>46</v>
      </c>
      <c r="D76" s="49" t="s">
        <v>39</v>
      </c>
      <c r="E76" s="130" t="s">
        <v>161</v>
      </c>
      <c r="F76" s="50" t="s">
        <v>101</v>
      </c>
      <c r="G76" s="50">
        <v>7</v>
      </c>
      <c r="H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188.29</v>
      </c>
      <c r="I76" s="51">
        <f>H76*G76/1</f>
        <v>1318.03</v>
      </c>
      <c r="J76" s="51">
        <f t="shared" si="42"/>
        <v>0</v>
      </c>
      <c r="K76" s="51">
        <f t="shared" si="42"/>
        <v>0</v>
      </c>
      <c r="L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M76" s="51">
        <f>L76*G76/1</f>
        <v>0</v>
      </c>
      <c r="N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O76" s="51">
        <f>N76*G76/1</f>
        <v>0</v>
      </c>
      <c r="P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Q76" s="51">
        <f>P76*G76/1</f>
        <v>0</v>
      </c>
      <c r="R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S76" s="51">
        <f>R76*G76/1</f>
        <v>0</v>
      </c>
      <c r="T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U76" s="51">
        <f>T76*G76/1</f>
        <v>0</v>
      </c>
      <c r="V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W76" s="51">
        <f>V76*G76/1</f>
        <v>0</v>
      </c>
      <c r="X76" s="51">
        <f>IF(
                        C76="INSUMO",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A76&amp;B76,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A76&amp;B76,AE:AE,
                                                    0)
                                            ),
                                            "Não encontrado")
                                    )</f>
        <v>0</v>
      </c>
      <c r="Y76" s="51">
        <f>X76*G76/1</f>
        <v>0</v>
      </c>
      <c r="Z76" s="51">
        <f>IF(
                            C76="INSUMO",
                            IFERROR(
                                INDEX(
                                    Insumos!F:F,
                                    MATCH(
                                        A76&amp;B76,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A76&amp;B76,AE:AE,
                                        0)
                                ),
                                "Não encontrado")
                        )</f>
        <v>188.29</v>
      </c>
      <c r="AA76" s="51">
        <f>G76*Z76</f>
        <v>1318.03</v>
      </c>
      <c r="AB76" s="52"/>
      <c r="AC76" s="52"/>
      <c r="AD76" s="130" t="s">
        <v>38</v>
      </c>
    </row>
    <row r="77" spans="1:31" ht="25.5" x14ac:dyDescent="0.2">
      <c r="A77" s="53" t="s">
        <v>162</v>
      </c>
      <c r="B77" s="54" t="s">
        <v>42</v>
      </c>
      <c r="C77" s="55" t="s">
        <v>78</v>
      </c>
      <c r="D77" s="56" t="s">
        <v>39</v>
      </c>
      <c r="E77" s="129" t="s">
        <v>163</v>
      </c>
      <c r="F77" s="57" t="s">
        <v>85</v>
      </c>
      <c r="G77" s="57">
        <v>3.05</v>
      </c>
      <c r="H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395.18576000000002</v>
      </c>
      <c r="I77" s="58">
        <f>H77*G77/1</f>
        <v>1205.316568</v>
      </c>
      <c r="J77" s="58">
        <f t="shared" si="42"/>
        <v>59.657921476139762</v>
      </c>
      <c r="K77" s="58">
        <f t="shared" si="42"/>
        <v>181.95666050222627</v>
      </c>
      <c r="L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48.893329963139763</v>
      </c>
      <c r="M77" s="58">
        <f>L77*G77/1</f>
        <v>149.12465638757627</v>
      </c>
      <c r="N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0</v>
      </c>
      <c r="O77" s="58">
        <f>N77*G77/1</f>
        <v>0</v>
      </c>
      <c r="P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0</v>
      </c>
      <c r="Q77" s="58">
        <f>P77*G77/1</f>
        <v>0</v>
      </c>
      <c r="R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0</v>
      </c>
      <c r="S77" s="58">
        <f>R77*G77/1</f>
        <v>0</v>
      </c>
      <c r="T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0</v>
      </c>
      <c r="U77" s="58">
        <f>T77*G77/1</f>
        <v>0</v>
      </c>
      <c r="V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0</v>
      </c>
      <c r="W77" s="58">
        <f>V77*G77/1</f>
        <v>0</v>
      </c>
      <c r="X77" s="58">
        <f>IF(
                        C77="INSUMO",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A77&amp;B77,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A77&amp;B77,AE:AE,
                                                    0)
                                            ),
                                            "Não encontrado")
                                    )</f>
        <v>10.764591512999999</v>
      </c>
      <c r="Y77" s="58">
        <f>X77*G77/1</f>
        <v>32.832004114649997</v>
      </c>
      <c r="Z77" s="58">
        <f>IF(
                            C77="INSUMO",
                            IFERROR(
                                INDEX(
                                    Insumos!F:F,
                                    MATCH(
                                        A77&amp;B77,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A77&amp;B77,AE:AE,
                                        0)
                                ),
                                "Não encontrado")
                        )</f>
        <v>454.84368147613975</v>
      </c>
      <c r="AA77" s="58">
        <f>G77*Z77</f>
        <v>1387.2732285022262</v>
      </c>
      <c r="AB77" s="59"/>
      <c r="AC77" s="59"/>
      <c r="AD77" s="129" t="s">
        <v>38</v>
      </c>
    </row>
    <row r="78" spans="1:31" x14ac:dyDescent="0.2">
      <c r="A78" s="46" t="s">
        <v>164</v>
      </c>
      <c r="B78" s="47" t="s">
        <v>37</v>
      </c>
      <c r="C78" s="48" t="s">
        <v>46</v>
      </c>
      <c r="D78" s="49" t="s">
        <v>39</v>
      </c>
      <c r="E78" s="130" t="s">
        <v>165</v>
      </c>
      <c r="F78" s="50" t="s">
        <v>73</v>
      </c>
      <c r="G78" s="50">
        <v>2</v>
      </c>
      <c r="H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24.57</v>
      </c>
      <c r="I78" s="51">
        <f>H78*G78/1</f>
        <v>49.14</v>
      </c>
      <c r="J78" s="51">
        <f t="shared" si="42"/>
        <v>0</v>
      </c>
      <c r="K78" s="51">
        <f t="shared" si="42"/>
        <v>0</v>
      </c>
      <c r="L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M78" s="51">
        <f>L78*G78/1</f>
        <v>0</v>
      </c>
      <c r="N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O78" s="51">
        <f>N78*G78/1</f>
        <v>0</v>
      </c>
      <c r="P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Q78" s="51">
        <f>P78*G78/1</f>
        <v>0</v>
      </c>
      <c r="R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S78" s="51">
        <f>R78*G78/1</f>
        <v>0</v>
      </c>
      <c r="T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U78" s="51">
        <f>T78*G78/1</f>
        <v>0</v>
      </c>
      <c r="V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W78" s="51">
        <f>V78*G78/1</f>
        <v>0</v>
      </c>
      <c r="X78" s="51">
        <f>IF(
                        C78="INSUMO",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A78&amp;B78,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A78&amp;B78,AE:AE,
                                                    0)
                                            ),
                                            "Não encontrado")
                                    )</f>
        <v>0</v>
      </c>
      <c r="Y78" s="51">
        <f>X78*G78/1</f>
        <v>0</v>
      </c>
      <c r="Z78" s="51">
        <f>IF(
                            C78="INSUMO",
                            IFERROR(
                                INDEX(
                                    Insumos!F:F,
                                    MATCH(
                                        A78&amp;B78,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A78&amp;B78,AE:AE,
                                        0)
                                ),
                                "Não encontrado")
                        )</f>
        <v>24.57</v>
      </c>
      <c r="AA78" s="51">
        <f>G78*Z78</f>
        <v>49.14</v>
      </c>
      <c r="AB78" s="52"/>
      <c r="AC78" s="52"/>
      <c r="AD78" s="130" t="s">
        <v>38</v>
      </c>
    </row>
    <row r="79" spans="1:31" ht="38.25" x14ac:dyDescent="0.2">
      <c r="A79" s="53" t="s">
        <v>166</v>
      </c>
      <c r="B79" s="54" t="s">
        <v>37</v>
      </c>
      <c r="C79" s="55" t="s">
        <v>46</v>
      </c>
      <c r="D79" s="56" t="s">
        <v>39</v>
      </c>
      <c r="E79" s="129" t="s">
        <v>167</v>
      </c>
      <c r="F79" s="57" t="s">
        <v>101</v>
      </c>
      <c r="G79" s="57">
        <v>9</v>
      </c>
      <c r="H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25.65</v>
      </c>
      <c r="I79" s="58">
        <f>H79*G79/1</f>
        <v>230.85</v>
      </c>
      <c r="J79" s="58">
        <f t="shared" si="42"/>
        <v>0</v>
      </c>
      <c r="K79" s="58">
        <f t="shared" si="42"/>
        <v>0</v>
      </c>
      <c r="L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M79" s="58">
        <f>L79*G79/1</f>
        <v>0</v>
      </c>
      <c r="N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O79" s="58">
        <f>N79*G79/1</f>
        <v>0</v>
      </c>
      <c r="P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Q79" s="58">
        <f>P79*G79/1</f>
        <v>0</v>
      </c>
      <c r="R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S79" s="58">
        <f>R79*G79/1</f>
        <v>0</v>
      </c>
      <c r="T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U79" s="58">
        <f>T79*G79/1</f>
        <v>0</v>
      </c>
      <c r="V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W79" s="58">
        <f>V79*G79/1</f>
        <v>0</v>
      </c>
      <c r="X79" s="58">
        <f>IF(
                        C79="INSUMO",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A79&amp;B79,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A79&amp;B79,AE:AE,
                                                    0)
                                            ),
                                            "Não encontrado")
                                    )</f>
        <v>0</v>
      </c>
      <c r="Y79" s="58">
        <f>X79*G79/1</f>
        <v>0</v>
      </c>
      <c r="Z79" s="58">
        <f>IF(
                            C79="INSUMO",
                            IFERROR(
                                INDEX(
                                    Insumos!F:F,
                                    MATCH(
                                        A79&amp;B79,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A79&amp;B79,AE:AE,
                                        0)
                                ),
                                "Não encontrado")
                        )</f>
        <v>25.65</v>
      </c>
      <c r="AA79" s="58">
        <f>G79*Z79</f>
        <v>230.85</v>
      </c>
      <c r="AB79" s="59"/>
      <c r="AC79" s="59"/>
      <c r="AD79" s="129" t="s">
        <v>38</v>
      </c>
    </row>
    <row r="80" spans="1:31" ht="38.25" x14ac:dyDescent="0.2">
      <c r="A80" s="38" t="s">
        <v>168</v>
      </c>
      <c r="B80" s="39" t="s">
        <v>37</v>
      </c>
      <c r="C80" s="40" t="s">
        <v>38</v>
      </c>
      <c r="D80" s="41" t="s">
        <v>39</v>
      </c>
      <c r="E80" s="128" t="s">
        <v>169</v>
      </c>
      <c r="F80" s="42" t="s">
        <v>73</v>
      </c>
      <c r="G80" s="43"/>
      <c r="H80" s="44"/>
      <c r="I80" s="44">
        <f>SUM(I81:I81)</f>
        <v>0</v>
      </c>
      <c r="J80" s="44"/>
      <c r="K80" s="44">
        <f>SUM(K81:K81)</f>
        <v>71.865324799999996</v>
      </c>
      <c r="L80" s="44"/>
      <c r="M80" s="44">
        <f>SUM(M81:M81)</f>
        <v>61.825324799999997</v>
      </c>
      <c r="N80" s="44"/>
      <c r="O80" s="44">
        <f>SUM(O81:O81)</f>
        <v>0</v>
      </c>
      <c r="P80" s="44"/>
      <c r="Q80" s="44">
        <f>SUM(Q81:Q81)</f>
        <v>0</v>
      </c>
      <c r="R80" s="44"/>
      <c r="S80" s="44">
        <f>SUM(S81:S81)</f>
        <v>0</v>
      </c>
      <c r="T80" s="44"/>
      <c r="U80" s="44">
        <f>SUM(U81:U81)</f>
        <v>0</v>
      </c>
      <c r="V80" s="44"/>
      <c r="W80" s="44">
        <f>SUM(W81:W81)</f>
        <v>0</v>
      </c>
      <c r="X80" s="44"/>
      <c r="Y80" s="44">
        <f>SUM(Y81:Y81)</f>
        <v>10.039999999999999</v>
      </c>
      <c r="Z80" s="44"/>
      <c r="AA80" s="44">
        <f>SUM(AA81:AA81)</f>
        <v>71.865324799999996</v>
      </c>
      <c r="AB80" s="45" t="s">
        <v>38</v>
      </c>
      <c r="AC80" s="45"/>
      <c r="AD80" s="128" t="s">
        <v>38</v>
      </c>
      <c r="AE80" t="str">
        <f>A80&amp;B80&amp;C80</f>
        <v>0462PRÓPRIA</v>
      </c>
    </row>
    <row r="81" spans="1:31" x14ac:dyDescent="0.2">
      <c r="A81" s="53" t="s">
        <v>170</v>
      </c>
      <c r="B81" s="54" t="s">
        <v>42</v>
      </c>
      <c r="C81" s="55" t="s">
        <v>78</v>
      </c>
      <c r="D81" s="56" t="s">
        <v>39</v>
      </c>
      <c r="E81" s="129" t="s">
        <v>171</v>
      </c>
      <c r="F81" s="57" t="s">
        <v>80</v>
      </c>
      <c r="G81" s="57">
        <v>2</v>
      </c>
      <c r="H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0</v>
      </c>
      <c r="I81" s="58">
        <f>H81*G81/1</f>
        <v>0</v>
      </c>
      <c r="J81" s="58">
        <f>T81 + N81 + L81 + X81 + R81 + P81 + V81</f>
        <v>35.932662399999998</v>
      </c>
      <c r="K81" s="58">
        <f>U81 + O81 + M81 + Y81 + S81 + Q81 + W81</f>
        <v>71.865324799999996</v>
      </c>
      <c r="L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30.912662399999999</v>
      </c>
      <c r="M81" s="58">
        <f>L81*G81/1</f>
        <v>61.825324799999997</v>
      </c>
      <c r="N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0</v>
      </c>
      <c r="O81" s="58">
        <f>N81*G81/1</f>
        <v>0</v>
      </c>
      <c r="P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0</v>
      </c>
      <c r="Q81" s="58">
        <f>P81*G81/1</f>
        <v>0</v>
      </c>
      <c r="R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0</v>
      </c>
      <c r="S81" s="58">
        <f>R81*G81/1</f>
        <v>0</v>
      </c>
      <c r="T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0</v>
      </c>
      <c r="U81" s="58">
        <f>T81*G81/1</f>
        <v>0</v>
      </c>
      <c r="V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0</v>
      </c>
      <c r="W81" s="58">
        <f>V81*G81/1</f>
        <v>0</v>
      </c>
      <c r="X81" s="58">
        <f>IF(
                        C81="INSUMO",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A81&amp;B81,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A81&amp;B81,AE:AE,
                                                    0)
                                            ),
                                            "Não encontrado")
                                    )</f>
        <v>5.0199999999999996</v>
      </c>
      <c r="Y81" s="58">
        <f>X81*G81/1</f>
        <v>10.039999999999999</v>
      </c>
      <c r="Z81" s="58">
        <f>IF(
                            C81="INSUMO",
                            IFERROR(
                                INDEX(
                                    Insumos!F:F,
                                    MATCH(
                                        A81&amp;B81,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A81&amp;B81,AE:AE,
                                        0)
                                ),
                                "Não encontrado")
                        )</f>
        <v>35.932662399999998</v>
      </c>
      <c r="AA81" s="58">
        <f>G81*Z81</f>
        <v>71.865324799999996</v>
      </c>
      <c r="AB81" s="59"/>
      <c r="AC81" s="59"/>
      <c r="AD81" s="129" t="s">
        <v>38</v>
      </c>
    </row>
    <row r="82" spans="1:31" ht="25.5" x14ac:dyDescent="0.2">
      <c r="A82" s="38" t="s">
        <v>172</v>
      </c>
      <c r="B82" s="39" t="s">
        <v>42</v>
      </c>
      <c r="C82" s="40" t="s">
        <v>38</v>
      </c>
      <c r="D82" s="41" t="s">
        <v>39</v>
      </c>
      <c r="E82" s="128" t="s">
        <v>173</v>
      </c>
      <c r="F82" s="42" t="s">
        <v>73</v>
      </c>
      <c r="G82" s="43"/>
      <c r="H82" s="44"/>
      <c r="I82" s="44">
        <f>SUM(I83:I84)</f>
        <v>0</v>
      </c>
      <c r="J82" s="44"/>
      <c r="K82" s="44">
        <f>SUM(K83:K84)</f>
        <v>2.5068710795999998</v>
      </c>
      <c r="L82" s="44"/>
      <c r="M82" s="44">
        <f>SUM(M83:M84)</f>
        <v>2.1140610795999999</v>
      </c>
      <c r="N82" s="44"/>
      <c r="O82" s="44">
        <f>SUM(O83:O84)</f>
        <v>0</v>
      </c>
      <c r="P82" s="44"/>
      <c r="Q82" s="44">
        <f>SUM(Q83:Q84)</f>
        <v>0</v>
      </c>
      <c r="R82" s="44"/>
      <c r="S82" s="44">
        <f>SUM(S83:S84)</f>
        <v>0</v>
      </c>
      <c r="T82" s="44"/>
      <c r="U82" s="44">
        <f>SUM(U83:U84)</f>
        <v>0</v>
      </c>
      <c r="V82" s="44"/>
      <c r="W82" s="44">
        <f>SUM(W83:W84)</f>
        <v>0</v>
      </c>
      <c r="X82" s="44"/>
      <c r="Y82" s="44">
        <f>SUM(Y83:Y84)</f>
        <v>0.39280999999999999</v>
      </c>
      <c r="Z82" s="44"/>
      <c r="AA82" s="44">
        <f>SUM(AA83:AA84)</f>
        <v>2.5068710796000002</v>
      </c>
      <c r="AB82" s="45" t="s">
        <v>38</v>
      </c>
      <c r="AC82" s="45"/>
      <c r="AD82" s="128" t="s">
        <v>38</v>
      </c>
      <c r="AE82" t="str">
        <f>A82&amp;B82&amp;C82</f>
        <v>97665SINAPI</v>
      </c>
    </row>
    <row r="83" spans="1:31" x14ac:dyDescent="0.2">
      <c r="A83" s="53" t="s">
        <v>88</v>
      </c>
      <c r="B83" s="54" t="s">
        <v>42</v>
      </c>
      <c r="C83" s="55" t="s">
        <v>78</v>
      </c>
      <c r="D83" s="56" t="s">
        <v>39</v>
      </c>
      <c r="E83" s="129" t="s">
        <v>89</v>
      </c>
      <c r="F83" s="57" t="s">
        <v>80</v>
      </c>
      <c r="G83" s="57">
        <v>5.8000000000000003E-2</v>
      </c>
      <c r="H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0</v>
      </c>
      <c r="I83" s="58">
        <f>H83*G83/1</f>
        <v>0</v>
      </c>
      <c r="J83" s="58">
        <f>T83 + N83 + L83 + X83 + R83 + P83 + V83</f>
        <v>26.731771999999996</v>
      </c>
      <c r="K83" s="58">
        <f>U83 + O83 + M83 + Y83 + S83 + Q83 + W83</f>
        <v>1.5504427759999999</v>
      </c>
      <c r="L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21.761771999999997</v>
      </c>
      <c r="M83" s="58">
        <f>L83*G83/1</f>
        <v>1.262182776</v>
      </c>
      <c r="N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0</v>
      </c>
      <c r="O83" s="58">
        <f>N83*G83/1</f>
        <v>0</v>
      </c>
      <c r="P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0</v>
      </c>
      <c r="Q83" s="58">
        <f>P83*G83/1</f>
        <v>0</v>
      </c>
      <c r="R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0</v>
      </c>
      <c r="S83" s="58">
        <f>R83*G83/1</f>
        <v>0</v>
      </c>
      <c r="T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0</v>
      </c>
      <c r="U83" s="58">
        <f>T83*G83/1</f>
        <v>0</v>
      </c>
      <c r="V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0</v>
      </c>
      <c r="W83" s="58">
        <f>V83*G83/1</f>
        <v>0</v>
      </c>
      <c r="X83" s="58">
        <f>IF(
                        C83="INSUMO",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A83&amp;B83,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A83&amp;B83,AE:AE,
                                                    0)
                                            ),
                                            "Não encontrado")
                                    )</f>
        <v>4.97</v>
      </c>
      <c r="Y83" s="58">
        <f>X83*G83/1</f>
        <v>0.28826000000000002</v>
      </c>
      <c r="Z83" s="58">
        <f>IF(
                            C83="INSUMO",
                            IFERROR(
                                INDEX(
                                    Insumos!F:F,
                                    MATCH(
                                        A83&amp;B83,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A83&amp;B83,AE:AE,
                                        0)
                                ),
                                "Não encontrado")
                        )</f>
        <v>26.731771999999999</v>
      </c>
      <c r="AA83" s="58">
        <f>G83*Z83</f>
        <v>1.5504427760000001</v>
      </c>
      <c r="AB83" s="59"/>
      <c r="AC83" s="59"/>
      <c r="AD83" s="129" t="s">
        <v>38</v>
      </c>
    </row>
    <row r="84" spans="1:31" x14ac:dyDescent="0.2">
      <c r="A84" s="46" t="s">
        <v>150</v>
      </c>
      <c r="B84" s="47" t="s">
        <v>42</v>
      </c>
      <c r="C84" s="48" t="s">
        <v>78</v>
      </c>
      <c r="D84" s="49" t="s">
        <v>39</v>
      </c>
      <c r="E84" s="130" t="s">
        <v>151</v>
      </c>
      <c r="F84" s="50" t="s">
        <v>80</v>
      </c>
      <c r="G84" s="50">
        <v>2.0500000000000001E-2</v>
      </c>
      <c r="H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0</v>
      </c>
      <c r="I84" s="51">
        <f>H84*G84/1</f>
        <v>0</v>
      </c>
      <c r="J84" s="51">
        <f>T84 + N84 + L84 + X84 + R84 + P84 + V84</f>
        <v>46.655039200000004</v>
      </c>
      <c r="K84" s="51">
        <f>U84 + O84 + M84 + Y84 + S84 + Q84 + W84</f>
        <v>0.95642830360000008</v>
      </c>
      <c r="L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41.555039200000003</v>
      </c>
      <c r="M84" s="51">
        <f>L84*G84/1</f>
        <v>0.85187830360000005</v>
      </c>
      <c r="N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0</v>
      </c>
      <c r="O84" s="51">
        <f>N84*G84/1</f>
        <v>0</v>
      </c>
      <c r="P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0</v>
      </c>
      <c r="Q84" s="51">
        <f>P84*G84/1</f>
        <v>0</v>
      </c>
      <c r="R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0</v>
      </c>
      <c r="S84" s="51">
        <f>R84*G84/1</f>
        <v>0</v>
      </c>
      <c r="T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0</v>
      </c>
      <c r="U84" s="51">
        <f>T84*G84/1</f>
        <v>0</v>
      </c>
      <c r="V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0</v>
      </c>
      <c r="W84" s="51">
        <f>V84*G84/1</f>
        <v>0</v>
      </c>
      <c r="X84" s="51">
        <f>IF(
                        C84="INSUMO",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A84&amp;B84,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A84&amp;B84,AE:AE,
                                                    0)
                                            ),
                                            "Não encontrado")
                                    )</f>
        <v>5.0999999999999996</v>
      </c>
      <c r="Y84" s="51">
        <f>X84*G84/1</f>
        <v>0.10455</v>
      </c>
      <c r="Z84" s="51">
        <f>IF(
                            C84="INSUMO",
                            IFERROR(
                                INDEX(
                                    Insumos!F:F,
                                    MATCH(
                                        A84&amp;B84,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A84&amp;B84,AE:AE,
                                        0)
                                ),
                                "Não encontrado")
                        )</f>
        <v>46.655039200000004</v>
      </c>
      <c r="AA84" s="51">
        <f>G84*Z84</f>
        <v>0.95642830360000008</v>
      </c>
      <c r="AB84" s="52"/>
      <c r="AC84" s="52"/>
      <c r="AD84" s="130" t="s">
        <v>38</v>
      </c>
    </row>
    <row r="85" spans="1:31" ht="25.5" x14ac:dyDescent="0.2">
      <c r="A85" s="38" t="s">
        <v>174</v>
      </c>
      <c r="B85" s="39" t="s">
        <v>37</v>
      </c>
      <c r="C85" s="40" t="s">
        <v>38</v>
      </c>
      <c r="D85" s="41" t="s">
        <v>39</v>
      </c>
      <c r="E85" s="128" t="s">
        <v>175</v>
      </c>
      <c r="F85" s="42" t="s">
        <v>85</v>
      </c>
      <c r="G85" s="43"/>
      <c r="H85" s="44"/>
      <c r="I85" s="44">
        <f>SUM(I86:I87)</f>
        <v>0</v>
      </c>
      <c r="J85" s="44"/>
      <c r="K85" s="44">
        <f>SUM(K86:K87)</f>
        <v>10.750086108679998</v>
      </c>
      <c r="L85" s="44"/>
      <c r="M85" s="44">
        <f>SUM(M86:M87)</f>
        <v>9.0081371086799997</v>
      </c>
      <c r="N85" s="44"/>
      <c r="O85" s="44">
        <f>SUM(O86:O87)</f>
        <v>0</v>
      </c>
      <c r="P85" s="44"/>
      <c r="Q85" s="44">
        <f>SUM(Q86:Q87)</f>
        <v>0</v>
      </c>
      <c r="R85" s="44"/>
      <c r="S85" s="44">
        <f>SUM(S86:S87)</f>
        <v>0</v>
      </c>
      <c r="T85" s="44"/>
      <c r="U85" s="44">
        <f>SUM(U86:U87)</f>
        <v>0</v>
      </c>
      <c r="V85" s="44"/>
      <c r="W85" s="44">
        <f>SUM(W86:W87)</f>
        <v>0</v>
      </c>
      <c r="X85" s="44"/>
      <c r="Y85" s="44">
        <f>SUM(Y86:Y87)</f>
        <v>1.7419489999999997</v>
      </c>
      <c r="Z85" s="44"/>
      <c r="AA85" s="44">
        <f>SUM(AA86:AA87)</f>
        <v>10.75008610868</v>
      </c>
      <c r="AB85" s="45" t="s">
        <v>38</v>
      </c>
      <c r="AC85" s="45"/>
      <c r="AD85" s="128" t="s">
        <v>38</v>
      </c>
      <c r="AE85" t="str">
        <f>A85&amp;B85&amp;C85</f>
        <v>0003PRÓPRIA</v>
      </c>
    </row>
    <row r="86" spans="1:31" ht="25.5" x14ac:dyDescent="0.2">
      <c r="A86" s="53" t="s">
        <v>176</v>
      </c>
      <c r="B86" s="54" t="s">
        <v>42</v>
      </c>
      <c r="C86" s="55" t="s">
        <v>78</v>
      </c>
      <c r="D86" s="56" t="s">
        <v>39</v>
      </c>
      <c r="E86" s="129" t="s">
        <v>177</v>
      </c>
      <c r="F86" s="57" t="s">
        <v>80</v>
      </c>
      <c r="G86" s="57">
        <v>9.7799999999999998E-2</v>
      </c>
      <c r="H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0</v>
      </c>
      <c r="I86" s="58">
        <f>H86*G86/1</f>
        <v>0</v>
      </c>
      <c r="J86" s="58">
        <f>T86 + N86 + L86 + X86 + R86 + P86 + V86</f>
        <v>34.288392600000002</v>
      </c>
      <c r="K86" s="58">
        <f>U86 + O86 + M86 + Y86 + S86 + Q86 + W86</f>
        <v>3.3534047962800004</v>
      </c>
      <c r="L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30.538392600000002</v>
      </c>
      <c r="M86" s="58">
        <f>L86*G86/1</f>
        <v>2.9866547962800003</v>
      </c>
      <c r="N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0</v>
      </c>
      <c r="O86" s="58">
        <f>N86*G86/1</f>
        <v>0</v>
      </c>
      <c r="P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0</v>
      </c>
      <c r="Q86" s="58">
        <f>P86*G86/1</f>
        <v>0</v>
      </c>
      <c r="R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0</v>
      </c>
      <c r="S86" s="58">
        <f>R86*G86/1</f>
        <v>0</v>
      </c>
      <c r="T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0</v>
      </c>
      <c r="U86" s="58">
        <f>T86*G86/1</f>
        <v>0</v>
      </c>
      <c r="V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0</v>
      </c>
      <c r="W86" s="58">
        <f>V86*G86/1</f>
        <v>0</v>
      </c>
      <c r="X86" s="58">
        <f>IF(
                        C86="INSUMO",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A86&amp;B86,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A86&amp;B86,AE:AE,
                                                    0)
                                            ),
                                            "Não encontrado")
                                    )</f>
        <v>3.7499999999999996</v>
      </c>
      <c r="Y86" s="58">
        <f>X86*G86/1</f>
        <v>0.36674999999999996</v>
      </c>
      <c r="Z86" s="58">
        <f>IF(
                            C86="INSUMO",
                            IFERROR(
                                INDEX(
                                    Insumos!F:F,
                                    MATCH(
                                        A86&amp;B86,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A86&amp;B86,AE:AE,
                                        0)
                                ),
                                "Não encontrado")
                        )</f>
        <v>34.288392599999995</v>
      </c>
      <c r="AA86" s="58">
        <f>G86*Z86</f>
        <v>3.3534047962799995</v>
      </c>
      <c r="AB86" s="59"/>
      <c r="AC86" s="59"/>
      <c r="AD86" s="129" t="s">
        <v>38</v>
      </c>
    </row>
    <row r="87" spans="1:31" x14ac:dyDescent="0.2">
      <c r="A87" s="46" t="s">
        <v>88</v>
      </c>
      <c r="B87" s="47" t="s">
        <v>42</v>
      </c>
      <c r="C87" s="48" t="s">
        <v>78</v>
      </c>
      <c r="D87" s="49" t="s">
        <v>39</v>
      </c>
      <c r="E87" s="130" t="s">
        <v>89</v>
      </c>
      <c r="F87" s="50" t="s">
        <v>80</v>
      </c>
      <c r="G87" s="50">
        <v>0.2767</v>
      </c>
      <c r="H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0</v>
      </c>
      <c r="I87" s="51">
        <f>H87*G87/1</f>
        <v>0</v>
      </c>
      <c r="J87" s="51">
        <f>T87 + N87 + L87 + X87 + R87 + P87 + V87</f>
        <v>26.731771999999996</v>
      </c>
      <c r="K87" s="51">
        <f>U87 + O87 + M87 + Y87 + S87 + Q87 + W87</f>
        <v>7.3966813123999984</v>
      </c>
      <c r="L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21.761771999999997</v>
      </c>
      <c r="M87" s="51">
        <f>L87*G87/1</f>
        <v>6.021482312399999</v>
      </c>
      <c r="N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0</v>
      </c>
      <c r="O87" s="51">
        <f>N87*G87/1</f>
        <v>0</v>
      </c>
      <c r="P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0</v>
      </c>
      <c r="Q87" s="51">
        <f>P87*G87/1</f>
        <v>0</v>
      </c>
      <c r="R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0</v>
      </c>
      <c r="S87" s="51">
        <f>R87*G87/1</f>
        <v>0</v>
      </c>
      <c r="T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0</v>
      </c>
      <c r="U87" s="51">
        <f>T87*G87/1</f>
        <v>0</v>
      </c>
      <c r="V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0</v>
      </c>
      <c r="W87" s="51">
        <f>V87*G87/1</f>
        <v>0</v>
      </c>
      <c r="X87" s="51">
        <f>IF(
                        C87="INSUMO",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A87&amp;B87,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A87&amp;B87,AE:AE,
                                                    0)
                                            ),
                                            "Não encontrado")
                                    )</f>
        <v>4.97</v>
      </c>
      <c r="Y87" s="51">
        <f>X87*G87/1</f>
        <v>1.3751989999999998</v>
      </c>
      <c r="Z87" s="51">
        <f>IF(
                            C87="INSUMO",
                            IFERROR(
                                INDEX(
                                    Insumos!F:F,
                                    MATCH(
                                        A87&amp;B87,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A87&amp;B87,AE:AE,
                                        0)
                                ),
                                "Não encontrado")
                        )</f>
        <v>26.731771999999999</v>
      </c>
      <c r="AA87" s="51">
        <f>G87*Z87</f>
        <v>7.3966813124000002</v>
      </c>
      <c r="AB87" s="52"/>
      <c r="AC87" s="52"/>
      <c r="AD87" s="130" t="s">
        <v>38</v>
      </c>
    </row>
    <row r="88" spans="1:31" ht="25.5" x14ac:dyDescent="0.2">
      <c r="A88" s="38" t="s">
        <v>178</v>
      </c>
      <c r="B88" s="39" t="s">
        <v>37</v>
      </c>
      <c r="C88" s="40" t="s">
        <v>38</v>
      </c>
      <c r="D88" s="41" t="s">
        <v>39</v>
      </c>
      <c r="E88" s="128" t="s">
        <v>179</v>
      </c>
      <c r="F88" s="42" t="s">
        <v>73</v>
      </c>
      <c r="G88" s="43"/>
      <c r="H88" s="44"/>
      <c r="I88" s="44">
        <f>SUM(I89:I90)</f>
        <v>92554.07</v>
      </c>
      <c r="J88" s="44"/>
      <c r="K88" s="44">
        <f>SUM(K89:K90)</f>
        <v>23138.52</v>
      </c>
      <c r="L88" s="44"/>
      <c r="M88" s="44">
        <f>SUM(M89:M90)</f>
        <v>23138.52</v>
      </c>
      <c r="N88" s="44"/>
      <c r="O88" s="44">
        <f>SUM(O89:O90)</f>
        <v>0</v>
      </c>
      <c r="P88" s="44"/>
      <c r="Q88" s="44">
        <f>SUM(Q89:Q90)</f>
        <v>0</v>
      </c>
      <c r="R88" s="44"/>
      <c r="S88" s="44">
        <f>SUM(S89:S90)</f>
        <v>0</v>
      </c>
      <c r="T88" s="44"/>
      <c r="U88" s="44">
        <f>SUM(U89:U90)</f>
        <v>0</v>
      </c>
      <c r="V88" s="44"/>
      <c r="W88" s="44">
        <f>SUM(W89:W90)</f>
        <v>0</v>
      </c>
      <c r="X88" s="44"/>
      <c r="Y88" s="44">
        <f>SUM(Y89:Y90)</f>
        <v>0</v>
      </c>
      <c r="Z88" s="44"/>
      <c r="AA88" s="44">
        <f>SUM(AA89:AA90)</f>
        <v>115692.59000000001</v>
      </c>
      <c r="AB88" s="45" t="s">
        <v>38</v>
      </c>
      <c r="AC88" s="45"/>
      <c r="AD88" s="128" t="s">
        <v>38</v>
      </c>
      <c r="AE88" t="str">
        <f>A88&amp;B88&amp;C88</f>
        <v>0479PRÓPRIA</v>
      </c>
    </row>
    <row r="89" spans="1:31" ht="25.5" x14ac:dyDescent="0.2">
      <c r="A89" s="53" t="s">
        <v>180</v>
      </c>
      <c r="B89" s="54" t="s">
        <v>37</v>
      </c>
      <c r="C89" s="55" t="s">
        <v>46</v>
      </c>
      <c r="D89" s="56" t="s">
        <v>39</v>
      </c>
      <c r="E89" s="129" t="s">
        <v>181</v>
      </c>
      <c r="F89" s="57" t="s">
        <v>73</v>
      </c>
      <c r="G89" s="57">
        <v>1</v>
      </c>
      <c r="H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92554.07</v>
      </c>
      <c r="I89" s="58">
        <f>H89*G89/1</f>
        <v>92554.07</v>
      </c>
      <c r="J89" s="58">
        <f>T89 + N89 + L89 + X89 + R89 + P89 + V89</f>
        <v>0</v>
      </c>
      <c r="K89" s="58">
        <f>U89 + O89 + M89 + Y89 + S89 + Q89 + W89</f>
        <v>0</v>
      </c>
      <c r="L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M89" s="58">
        <f>L89*G89/1</f>
        <v>0</v>
      </c>
      <c r="N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O89" s="58">
        <f>N89*G89/1</f>
        <v>0</v>
      </c>
      <c r="P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Q89" s="58">
        <f>P89*G89/1</f>
        <v>0</v>
      </c>
      <c r="R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S89" s="58">
        <f>R89*G89/1</f>
        <v>0</v>
      </c>
      <c r="T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U89" s="58">
        <f>T89*G89/1</f>
        <v>0</v>
      </c>
      <c r="V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W89" s="58">
        <f>V89*G89/1</f>
        <v>0</v>
      </c>
      <c r="X89" s="58">
        <f>IF(
                        C89="INSUMO",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A89&amp;B89,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A89&amp;B89,AE:AE,
                                                    0)
                                            ),
                                            "Não encontrado")
                                    )</f>
        <v>0</v>
      </c>
      <c r="Y89" s="58">
        <f>X89*G89/1</f>
        <v>0</v>
      </c>
      <c r="Z89" s="58">
        <f>IF(
                            C89="INSUMO",
                            IFERROR(
                                INDEX(
                                    Insumos!F:F,
                                    MATCH(
                                        A89&amp;B89,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A89&amp;B89,AE:AE,
                                        0)
                                ),
                                "Não encontrado")
                        )</f>
        <v>92554.07</v>
      </c>
      <c r="AA89" s="58">
        <f>G89*Z89</f>
        <v>92554.07</v>
      </c>
      <c r="AB89" s="59"/>
      <c r="AC89" s="59"/>
      <c r="AD89" s="129" t="s">
        <v>38</v>
      </c>
    </row>
    <row r="90" spans="1:31" ht="25.5" x14ac:dyDescent="0.2">
      <c r="A90" s="46" t="s">
        <v>182</v>
      </c>
      <c r="B90" s="47" t="s">
        <v>37</v>
      </c>
      <c r="C90" s="48" t="s">
        <v>46</v>
      </c>
      <c r="D90" s="49" t="s">
        <v>39</v>
      </c>
      <c r="E90" s="130" t="s">
        <v>183</v>
      </c>
      <c r="F90" s="50" t="s">
        <v>73</v>
      </c>
      <c r="G90" s="50">
        <v>1</v>
      </c>
      <c r="H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I90" s="51">
        <f>H90*G90/1</f>
        <v>0</v>
      </c>
      <c r="J90" s="51">
        <f>T90 + N90 + L90 + X90 + R90 + P90 + V90</f>
        <v>23138.52</v>
      </c>
      <c r="K90" s="51">
        <f>U90 + O90 + M90 + Y90 + S90 + Q90 + W90</f>
        <v>23138.52</v>
      </c>
      <c r="L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23138.52</v>
      </c>
      <c r="M90" s="51">
        <f>L90*G90/1</f>
        <v>23138.52</v>
      </c>
      <c r="N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O90" s="51">
        <f>N90*G90/1</f>
        <v>0</v>
      </c>
      <c r="P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Q90" s="51">
        <f>P90*G90/1</f>
        <v>0</v>
      </c>
      <c r="R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S90" s="51">
        <f>R90*G90/1</f>
        <v>0</v>
      </c>
      <c r="T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U90" s="51">
        <f>T90*G90/1</f>
        <v>0</v>
      </c>
      <c r="V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W90" s="51">
        <f>V90*G90/1</f>
        <v>0</v>
      </c>
      <c r="X90" s="51">
        <f>IF(
                        C90="INSUMO",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A90&amp;B90,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A90&amp;B90,AE:AE,
                                                    0)
                                            ),
                                            "Não encontrado")
                                    )</f>
        <v>0</v>
      </c>
      <c r="Y90" s="51">
        <f>X90*G90/1</f>
        <v>0</v>
      </c>
      <c r="Z90" s="51">
        <f>IF(
                            C90="INSUMO",
                            IFERROR(
                                INDEX(
                                    Insumos!F:F,
                                    MATCH(
                                        A90&amp;B90,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A90&amp;B90,AE:AE,
                                        0)
                                ),
                                "Não encontrado")
                        )</f>
        <v>23138.52</v>
      </c>
      <c r="AA90" s="51">
        <f>G90*Z90</f>
        <v>23138.52</v>
      </c>
      <c r="AB90" s="52"/>
      <c r="AC90" s="52"/>
      <c r="AD90" s="130" t="s">
        <v>38</v>
      </c>
    </row>
    <row r="91" spans="1:31" ht="25.5" x14ac:dyDescent="0.2">
      <c r="A91" s="38" t="s">
        <v>184</v>
      </c>
      <c r="B91" s="39" t="s">
        <v>42</v>
      </c>
      <c r="C91" s="40" t="s">
        <v>38</v>
      </c>
      <c r="D91" s="41" t="s">
        <v>39</v>
      </c>
      <c r="E91" s="128" t="s">
        <v>185</v>
      </c>
      <c r="F91" s="42" t="s">
        <v>73</v>
      </c>
      <c r="G91" s="43"/>
      <c r="H91" s="44"/>
      <c r="I91" s="44">
        <f>SUM(I92:I95)</f>
        <v>9.86</v>
      </c>
      <c r="J91" s="44"/>
      <c r="K91" s="44">
        <f>SUM(K92:K95)</f>
        <v>6.6700495052091995</v>
      </c>
      <c r="L91" s="44"/>
      <c r="M91" s="44">
        <f>SUM(M92:M95)</f>
        <v>5.7745813052091997</v>
      </c>
      <c r="N91" s="44"/>
      <c r="O91" s="44">
        <f>SUM(O92:O95)</f>
        <v>0</v>
      </c>
      <c r="P91" s="44"/>
      <c r="Q91" s="44">
        <f>SUM(Q92:Q95)</f>
        <v>0</v>
      </c>
      <c r="R91" s="44"/>
      <c r="S91" s="44">
        <f>SUM(S92:S95)</f>
        <v>0</v>
      </c>
      <c r="T91" s="44"/>
      <c r="U91" s="44">
        <f>SUM(U92:U95)</f>
        <v>0</v>
      </c>
      <c r="V91" s="44"/>
      <c r="W91" s="44">
        <f>SUM(W92:W95)</f>
        <v>0</v>
      </c>
      <c r="X91" s="44"/>
      <c r="Y91" s="44">
        <f>SUM(Y92:Y95)</f>
        <v>0.89546819999999983</v>
      </c>
      <c r="Z91" s="44"/>
      <c r="AA91" s="44">
        <f>SUM(AA92:AA95)</f>
        <v>16.530049505209199</v>
      </c>
      <c r="AB91" s="45" t="s">
        <v>38</v>
      </c>
      <c r="AC91" s="45"/>
      <c r="AD91" s="128" t="s">
        <v>38</v>
      </c>
      <c r="AE91" t="str">
        <f>A91&amp;B91&amp;C91</f>
        <v>93657SINAPI</v>
      </c>
    </row>
    <row r="92" spans="1:31" x14ac:dyDescent="0.2">
      <c r="A92" s="53" t="s">
        <v>150</v>
      </c>
      <c r="B92" s="54" t="s">
        <v>42</v>
      </c>
      <c r="C92" s="55" t="s">
        <v>78</v>
      </c>
      <c r="D92" s="56" t="s">
        <v>39</v>
      </c>
      <c r="E92" s="129" t="s">
        <v>151</v>
      </c>
      <c r="F92" s="57" t="s">
        <v>80</v>
      </c>
      <c r="G92" s="57">
        <v>8.7790999999999994E-2</v>
      </c>
      <c r="H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0</v>
      </c>
      <c r="I92" s="58">
        <f>H92*G92/1</f>
        <v>0</v>
      </c>
      <c r="J92" s="58">
        <f t="shared" ref="J92:K95" si="43">T92 + N92 + L92 + X92 + R92 + P92 + V92</f>
        <v>46.655039200000004</v>
      </c>
      <c r="K92" s="58">
        <f t="shared" si="43"/>
        <v>4.0958925464071996</v>
      </c>
      <c r="L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41.555039200000003</v>
      </c>
      <c r="M92" s="58">
        <f>L92*G92/1</f>
        <v>3.6481584464072001</v>
      </c>
      <c r="N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0</v>
      </c>
      <c r="O92" s="58">
        <f>N92*G92/1</f>
        <v>0</v>
      </c>
      <c r="P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0</v>
      </c>
      <c r="Q92" s="58">
        <f>P92*G92/1</f>
        <v>0</v>
      </c>
      <c r="R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0</v>
      </c>
      <c r="S92" s="58">
        <f>R92*G92/1</f>
        <v>0</v>
      </c>
      <c r="T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0</v>
      </c>
      <c r="U92" s="58">
        <f>T92*G92/1</f>
        <v>0</v>
      </c>
      <c r="V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0</v>
      </c>
      <c r="W92" s="58">
        <f>V92*G92/1</f>
        <v>0</v>
      </c>
      <c r="X92" s="58">
        <f>IF(
                        C92="INSUMO",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A92&amp;B92,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A92&amp;B92,AE:AE,
                                                    0)
                                            ),
                                            "Não encontrado")
                                    )</f>
        <v>5.0999999999999996</v>
      </c>
      <c r="Y92" s="58">
        <f>X92*G92/1</f>
        <v>0.44773409999999991</v>
      </c>
      <c r="Z92" s="58">
        <f>IF(
                            C92="INSUMO",
                            IFERROR(
                                INDEX(
                                    Insumos!F:F,
                                    MATCH(
                                        A92&amp;B92,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A92&amp;B92,AE:AE,
                                        0)
                                ),
                                "Não encontrado")
                        )</f>
        <v>46.655039200000004</v>
      </c>
      <c r="AA92" s="58">
        <f>G92*Z92</f>
        <v>4.0958925464072005</v>
      </c>
      <c r="AB92" s="59"/>
      <c r="AC92" s="59"/>
      <c r="AD92" s="129" t="s">
        <v>38</v>
      </c>
    </row>
    <row r="93" spans="1:31" x14ac:dyDescent="0.2">
      <c r="A93" s="46" t="s">
        <v>154</v>
      </c>
      <c r="B93" s="47" t="s">
        <v>42</v>
      </c>
      <c r="C93" s="48" t="s">
        <v>78</v>
      </c>
      <c r="D93" s="49" t="s">
        <v>39</v>
      </c>
      <c r="E93" s="130" t="s">
        <v>155</v>
      </c>
      <c r="F93" s="50" t="s">
        <v>80</v>
      </c>
      <c r="G93" s="50">
        <v>8.7790999999999994E-2</v>
      </c>
      <c r="H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0</v>
      </c>
      <c r="I93" s="51">
        <f>H93*G93/1</f>
        <v>0</v>
      </c>
      <c r="J93" s="51">
        <f t="shared" si="43"/>
        <v>29.321421999999998</v>
      </c>
      <c r="K93" s="51">
        <f t="shared" si="43"/>
        <v>2.5741569588019999</v>
      </c>
      <c r="L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24.221422</v>
      </c>
      <c r="M93" s="51">
        <f>L93*G93/1</f>
        <v>2.126422858802</v>
      </c>
      <c r="N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0</v>
      </c>
      <c r="O93" s="51">
        <f>N93*G93/1</f>
        <v>0</v>
      </c>
      <c r="P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0</v>
      </c>
      <c r="Q93" s="51">
        <f>P93*G93/1</f>
        <v>0</v>
      </c>
      <c r="R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0</v>
      </c>
      <c r="S93" s="51">
        <f>R93*G93/1</f>
        <v>0</v>
      </c>
      <c r="T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0</v>
      </c>
      <c r="U93" s="51">
        <f>T93*G93/1</f>
        <v>0</v>
      </c>
      <c r="V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0</v>
      </c>
      <c r="W93" s="51">
        <f>V93*G93/1</f>
        <v>0</v>
      </c>
      <c r="X93" s="51">
        <f>IF(
                        C93="INSUMO",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A93&amp;B93,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A93&amp;B93,AE:AE,
                                                    0)
                                            ),
                                            "Não encontrado")
                                    )</f>
        <v>5.0999999999999996</v>
      </c>
      <c r="Y93" s="51">
        <f>X93*G93/1</f>
        <v>0.44773409999999991</v>
      </c>
      <c r="Z93" s="51">
        <f>IF(
                            C93="INSUMO",
                            IFERROR(
                                INDEX(
                                    Insumos!F:F,
                                    MATCH(
                                        A93&amp;B93,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A93&amp;B93,AE:AE,
                                        0)
                                ),
                                "Não encontrado")
                        )</f>
        <v>29.321422000000002</v>
      </c>
      <c r="AA93" s="51">
        <f>G93*Z93</f>
        <v>2.5741569588019999</v>
      </c>
      <c r="AB93" s="52"/>
      <c r="AC93" s="52"/>
      <c r="AD93" s="130" t="s">
        <v>38</v>
      </c>
    </row>
    <row r="94" spans="1:31" ht="25.5" x14ac:dyDescent="0.2">
      <c r="A94" s="53" t="s">
        <v>186</v>
      </c>
      <c r="B94" s="54" t="s">
        <v>42</v>
      </c>
      <c r="C94" s="55" t="s">
        <v>46</v>
      </c>
      <c r="D94" s="56" t="s">
        <v>39</v>
      </c>
      <c r="E94" s="129" t="s">
        <v>187</v>
      </c>
      <c r="F94" s="57" t="s">
        <v>73</v>
      </c>
      <c r="G94" s="57">
        <v>1</v>
      </c>
      <c r="H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8.4499999999999993</v>
      </c>
      <c r="I94" s="58">
        <f>H94*G94/1</f>
        <v>8.4499999999999993</v>
      </c>
      <c r="J94" s="58">
        <f t="shared" si="43"/>
        <v>0</v>
      </c>
      <c r="K94" s="58">
        <f t="shared" si="43"/>
        <v>0</v>
      </c>
      <c r="L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M94" s="58">
        <f>L94*G94/1</f>
        <v>0</v>
      </c>
      <c r="N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O94" s="58">
        <f>N94*G94/1</f>
        <v>0</v>
      </c>
      <c r="P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Q94" s="58">
        <f>P94*G94/1</f>
        <v>0</v>
      </c>
      <c r="R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S94" s="58">
        <f>R94*G94/1</f>
        <v>0</v>
      </c>
      <c r="T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U94" s="58">
        <f>T94*G94/1</f>
        <v>0</v>
      </c>
      <c r="V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W94" s="58">
        <f>V94*G94/1</f>
        <v>0</v>
      </c>
      <c r="X94" s="58">
        <f>IF(
                        C94="INSUMO",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A94&amp;B94,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A94&amp;B94,AE:AE,
                                                    0)
                                            ),
                                            "Não encontrado")
                                    )</f>
        <v>0</v>
      </c>
      <c r="Y94" s="58">
        <f>X94*G94/1</f>
        <v>0</v>
      </c>
      <c r="Z94" s="58">
        <f>IF(
                            C94="INSUMO",
                            IFERROR(
                                INDEX(
                                    Insumos!F:F,
                                    MATCH(
                                        A94&amp;B94,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A94&amp;B94,AE:AE,
                                        0)
                                ),
                                "Não encontrado")
                        )</f>
        <v>8.4499999999999993</v>
      </c>
      <c r="AA94" s="58">
        <f>G94*Z94</f>
        <v>8.4499999999999993</v>
      </c>
      <c r="AB94" s="59"/>
      <c r="AC94" s="59"/>
      <c r="AD94" s="129" t="s">
        <v>38</v>
      </c>
    </row>
    <row r="95" spans="1:31" ht="25.5" x14ac:dyDescent="0.2">
      <c r="A95" s="46" t="s">
        <v>188</v>
      </c>
      <c r="B95" s="47" t="s">
        <v>42</v>
      </c>
      <c r="C95" s="48" t="s">
        <v>46</v>
      </c>
      <c r="D95" s="49" t="s">
        <v>39</v>
      </c>
      <c r="E95" s="130" t="s">
        <v>189</v>
      </c>
      <c r="F95" s="50" t="s">
        <v>73</v>
      </c>
      <c r="G95" s="50">
        <v>1</v>
      </c>
      <c r="H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1.41</v>
      </c>
      <c r="I95" s="51">
        <f>H95*G95/1</f>
        <v>1.41</v>
      </c>
      <c r="J95" s="51">
        <f t="shared" si="43"/>
        <v>0</v>
      </c>
      <c r="K95" s="51">
        <f t="shared" si="43"/>
        <v>0</v>
      </c>
      <c r="L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M95" s="51">
        <f>L95*G95/1</f>
        <v>0</v>
      </c>
      <c r="N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O95" s="51">
        <f>N95*G95/1</f>
        <v>0</v>
      </c>
      <c r="P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Q95" s="51">
        <f>P95*G95/1</f>
        <v>0</v>
      </c>
      <c r="R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S95" s="51">
        <f>R95*G95/1</f>
        <v>0</v>
      </c>
      <c r="T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U95" s="51">
        <f>T95*G95/1</f>
        <v>0</v>
      </c>
      <c r="V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W95" s="51">
        <f>V95*G95/1</f>
        <v>0</v>
      </c>
      <c r="X95" s="51">
        <f>IF(
                        C95="INSUMO",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A95&amp;B95,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A95&amp;B95,AE:AE,
                                                    0)
                                            ),
                                            "Não encontrado")
                                    )</f>
        <v>0</v>
      </c>
      <c r="Y95" s="51">
        <f>X95*G95/1</f>
        <v>0</v>
      </c>
      <c r="Z95" s="51">
        <f>IF(
                            C95="INSUMO",
                            IFERROR(
                                INDEX(
                                    Insumos!F:F,
                                    MATCH(
                                        A95&amp;B95,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A95&amp;B95,AE:AE,
                                        0)
                                ),
                                "Não encontrado")
                        )</f>
        <v>1.41</v>
      </c>
      <c r="AA95" s="51">
        <f>G95*Z95</f>
        <v>1.41</v>
      </c>
      <c r="AB95" s="52"/>
      <c r="AC95" s="52"/>
      <c r="AD95" s="130" t="s">
        <v>38</v>
      </c>
    </row>
    <row r="96" spans="1:31" ht="25.5" x14ac:dyDescent="0.2">
      <c r="A96" s="38" t="s">
        <v>190</v>
      </c>
      <c r="B96" s="39" t="s">
        <v>42</v>
      </c>
      <c r="C96" s="40" t="s">
        <v>38</v>
      </c>
      <c r="D96" s="41" t="s">
        <v>39</v>
      </c>
      <c r="E96" s="128" t="s">
        <v>191</v>
      </c>
      <c r="F96" s="42" t="s">
        <v>73</v>
      </c>
      <c r="G96" s="43"/>
      <c r="H96" s="44"/>
      <c r="I96" s="44">
        <f>SUM(I97:I100)</f>
        <v>135.56</v>
      </c>
      <c r="J96" s="44"/>
      <c r="K96" s="44">
        <f>SUM(K97:K100)</f>
        <v>19.3192185774748</v>
      </c>
      <c r="L96" s="44"/>
      <c r="M96" s="44">
        <f>SUM(M97:M100)</f>
        <v>16.725572777474799</v>
      </c>
      <c r="N96" s="44"/>
      <c r="O96" s="44">
        <f>SUM(O97:O100)</f>
        <v>0</v>
      </c>
      <c r="P96" s="44"/>
      <c r="Q96" s="44">
        <f>SUM(Q97:Q100)</f>
        <v>0</v>
      </c>
      <c r="R96" s="44"/>
      <c r="S96" s="44">
        <f>SUM(S97:S100)</f>
        <v>0</v>
      </c>
      <c r="T96" s="44"/>
      <c r="U96" s="44">
        <f>SUM(U97:U100)</f>
        <v>0</v>
      </c>
      <c r="V96" s="44"/>
      <c r="W96" s="44">
        <f>SUM(W97:W100)</f>
        <v>0</v>
      </c>
      <c r="X96" s="44"/>
      <c r="Y96" s="44">
        <f>SUM(Y97:Y100)</f>
        <v>2.5936457999999996</v>
      </c>
      <c r="Z96" s="44"/>
      <c r="AA96" s="44">
        <f>SUM(AA97:AA100)</f>
        <v>154.8792185774748</v>
      </c>
      <c r="AB96" s="45" t="s">
        <v>38</v>
      </c>
      <c r="AC96" s="45"/>
      <c r="AD96" s="128" t="s">
        <v>38</v>
      </c>
      <c r="AE96" t="str">
        <f>A96&amp;B96&amp;C96</f>
        <v>93675SINAPI</v>
      </c>
    </row>
    <row r="97" spans="1:31" x14ac:dyDescent="0.2">
      <c r="A97" s="53" t="s">
        <v>150</v>
      </c>
      <c r="B97" s="54" t="s">
        <v>42</v>
      </c>
      <c r="C97" s="55" t="s">
        <v>78</v>
      </c>
      <c r="D97" s="56" t="s">
        <v>39</v>
      </c>
      <c r="E97" s="129" t="s">
        <v>151</v>
      </c>
      <c r="F97" s="57" t="s">
        <v>80</v>
      </c>
      <c r="G97" s="57">
        <v>0.25427899999999998</v>
      </c>
      <c r="H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0</v>
      </c>
      <c r="I97" s="58">
        <f>H97*G97/1</f>
        <v>0</v>
      </c>
      <c r="J97" s="58">
        <f t="shared" ref="J97:K100" si="44">T97 + N97 + L97 + X97 + R97 + P97 + V97</f>
        <v>46.655039200000004</v>
      </c>
      <c r="K97" s="58">
        <f t="shared" si="44"/>
        <v>11.863396712736801</v>
      </c>
      <c r="L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41.555039200000003</v>
      </c>
      <c r="M97" s="58">
        <f>L97*G97/1</f>
        <v>10.566573812736801</v>
      </c>
      <c r="N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0</v>
      </c>
      <c r="O97" s="58">
        <f>N97*G97/1</f>
        <v>0</v>
      </c>
      <c r="P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0</v>
      </c>
      <c r="Q97" s="58">
        <f>P97*G97/1</f>
        <v>0</v>
      </c>
      <c r="R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0</v>
      </c>
      <c r="S97" s="58">
        <f>R97*G97/1</f>
        <v>0</v>
      </c>
      <c r="T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0</v>
      </c>
      <c r="U97" s="58">
        <f>T97*G97/1</f>
        <v>0</v>
      </c>
      <c r="V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0</v>
      </c>
      <c r="W97" s="58">
        <f>V97*G97/1</f>
        <v>0</v>
      </c>
      <c r="X97" s="58">
        <f>IF(
                        C97="INSUMO",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A97&amp;B97,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A97&amp;B97,AE:AE,
                                                    0)
                                            ),
                                            "Não encontrado")
                                    )</f>
        <v>5.0999999999999996</v>
      </c>
      <c r="Y97" s="58">
        <f>X97*G97/1</f>
        <v>1.2968228999999998</v>
      </c>
      <c r="Z97" s="58">
        <f>IF(
                            C97="INSUMO",
                            IFERROR(
                                INDEX(
                                    Insumos!F:F,
                                    MATCH(
                                        A97&amp;B97,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A97&amp;B97,AE:AE,
                                        0)
                                ),
                                "Não encontrado")
                        )</f>
        <v>46.655039200000004</v>
      </c>
      <c r="AA97" s="58">
        <f>G97*Z97</f>
        <v>11.863396712736801</v>
      </c>
      <c r="AB97" s="59"/>
      <c r="AC97" s="59"/>
      <c r="AD97" s="129" t="s">
        <v>38</v>
      </c>
    </row>
    <row r="98" spans="1:31" x14ac:dyDescent="0.2">
      <c r="A98" s="46" t="s">
        <v>154</v>
      </c>
      <c r="B98" s="47" t="s">
        <v>42</v>
      </c>
      <c r="C98" s="48" t="s">
        <v>78</v>
      </c>
      <c r="D98" s="49" t="s">
        <v>39</v>
      </c>
      <c r="E98" s="130" t="s">
        <v>155</v>
      </c>
      <c r="F98" s="50" t="s">
        <v>80</v>
      </c>
      <c r="G98" s="50">
        <v>0.25427899999999998</v>
      </c>
      <c r="H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0</v>
      </c>
      <c r="I98" s="51">
        <f>H98*G98/1</f>
        <v>0</v>
      </c>
      <c r="J98" s="51">
        <f t="shared" si="44"/>
        <v>29.321421999999998</v>
      </c>
      <c r="K98" s="51">
        <f t="shared" si="44"/>
        <v>7.4558218647379988</v>
      </c>
      <c r="L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24.221422</v>
      </c>
      <c r="M98" s="51">
        <f>L98*G98/1</f>
        <v>6.1589989647379992</v>
      </c>
      <c r="N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0</v>
      </c>
      <c r="O98" s="51">
        <f>N98*G98/1</f>
        <v>0</v>
      </c>
      <c r="P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0</v>
      </c>
      <c r="Q98" s="51">
        <f>P98*G98/1</f>
        <v>0</v>
      </c>
      <c r="R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0</v>
      </c>
      <c r="S98" s="51">
        <f>R98*G98/1</f>
        <v>0</v>
      </c>
      <c r="T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0</v>
      </c>
      <c r="U98" s="51">
        <f>T98*G98/1</f>
        <v>0</v>
      </c>
      <c r="V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0</v>
      </c>
      <c r="W98" s="51">
        <f>V98*G98/1</f>
        <v>0</v>
      </c>
      <c r="X98" s="51">
        <f>IF(
                        C98="INSUMO",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A98&amp;B98,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A98&amp;B98,AE:AE,
                                                    0)
                                            ),
                                            "Não encontrado")
                                    )</f>
        <v>5.0999999999999996</v>
      </c>
      <c r="Y98" s="51">
        <f>X98*G98/1</f>
        <v>1.2968228999999998</v>
      </c>
      <c r="Z98" s="51">
        <f>IF(
                            C98="INSUMO",
                            IFERROR(
                                INDEX(
                                    Insumos!F:F,
                                    MATCH(
                                        A98&amp;B98,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A98&amp;B98,AE:AE,
                                        0)
                                ),
                                "Não encontrado")
                        )</f>
        <v>29.321422000000002</v>
      </c>
      <c r="AA98" s="51">
        <f>G98*Z98</f>
        <v>7.4558218647379997</v>
      </c>
      <c r="AB98" s="52"/>
      <c r="AC98" s="52"/>
      <c r="AD98" s="130" t="s">
        <v>38</v>
      </c>
    </row>
    <row r="99" spans="1:31" ht="25.5" x14ac:dyDescent="0.2">
      <c r="A99" s="53" t="s">
        <v>192</v>
      </c>
      <c r="B99" s="54" t="s">
        <v>42</v>
      </c>
      <c r="C99" s="55" t="s">
        <v>46</v>
      </c>
      <c r="D99" s="56" t="s">
        <v>39</v>
      </c>
      <c r="E99" s="129" t="s">
        <v>193</v>
      </c>
      <c r="F99" s="57" t="s">
        <v>73</v>
      </c>
      <c r="G99" s="57">
        <v>1</v>
      </c>
      <c r="H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132.5</v>
      </c>
      <c r="I99" s="58">
        <f>H99*G99/1</f>
        <v>132.5</v>
      </c>
      <c r="J99" s="58">
        <f t="shared" si="44"/>
        <v>0</v>
      </c>
      <c r="K99" s="58">
        <f t="shared" si="44"/>
        <v>0</v>
      </c>
      <c r="L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M99" s="58">
        <f>L99*G99/1</f>
        <v>0</v>
      </c>
      <c r="N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O99" s="58">
        <f>N99*G99/1</f>
        <v>0</v>
      </c>
      <c r="P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Q99" s="58">
        <f>P99*G99/1</f>
        <v>0</v>
      </c>
      <c r="R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S99" s="58">
        <f>R99*G99/1</f>
        <v>0</v>
      </c>
      <c r="T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U99" s="58">
        <f>T99*G99/1</f>
        <v>0</v>
      </c>
      <c r="V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W99" s="58">
        <f>V99*G99/1</f>
        <v>0</v>
      </c>
      <c r="X99" s="58">
        <f>IF(
                        C99="INSUMO",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A99&amp;B99,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A99&amp;B99,AE:AE,
                                                    0)
                                            ),
                                            "Não encontrado")
                                    )</f>
        <v>0</v>
      </c>
      <c r="Y99" s="58">
        <f>X99*G99/1</f>
        <v>0</v>
      </c>
      <c r="Z99" s="58">
        <f>IF(
                            C99="INSUMO",
                            IFERROR(
                                INDEX(
                                    Insumos!F:F,
                                    MATCH(
                                        A99&amp;B99,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A99&amp;B99,AE:AE,
                                        0)
                                ),
                                "Não encontrado")
                        )</f>
        <v>132.5</v>
      </c>
      <c r="AA99" s="58">
        <f>G99*Z99</f>
        <v>132.5</v>
      </c>
      <c r="AB99" s="59"/>
      <c r="AC99" s="59"/>
      <c r="AD99" s="129" t="s">
        <v>38</v>
      </c>
    </row>
    <row r="100" spans="1:31" ht="25.5" x14ac:dyDescent="0.2">
      <c r="A100" s="46" t="s">
        <v>194</v>
      </c>
      <c r="B100" s="47" t="s">
        <v>42</v>
      </c>
      <c r="C100" s="48" t="s">
        <v>46</v>
      </c>
      <c r="D100" s="49" t="s">
        <v>39</v>
      </c>
      <c r="E100" s="130" t="s">
        <v>195</v>
      </c>
      <c r="F100" s="50" t="s">
        <v>73</v>
      </c>
      <c r="G100" s="50">
        <v>2</v>
      </c>
      <c r="H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1.53</v>
      </c>
      <c r="I100" s="51">
        <f>H100*G100/1</f>
        <v>3.06</v>
      </c>
      <c r="J100" s="51">
        <f t="shared" si="44"/>
        <v>0</v>
      </c>
      <c r="K100" s="51">
        <f t="shared" si="44"/>
        <v>0</v>
      </c>
      <c r="L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M100" s="51">
        <f>L100*G100/1</f>
        <v>0</v>
      </c>
      <c r="N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O100" s="51">
        <f>N100*G100/1</f>
        <v>0</v>
      </c>
      <c r="P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Q100" s="51">
        <f>P100*G100/1</f>
        <v>0</v>
      </c>
      <c r="R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S100" s="51">
        <f>R100*G100/1</f>
        <v>0</v>
      </c>
      <c r="T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U100" s="51">
        <f>T100*G100/1</f>
        <v>0</v>
      </c>
      <c r="V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W100" s="51">
        <f>V100*G100/1</f>
        <v>0</v>
      </c>
      <c r="X100" s="51">
        <f>IF(
                        C100="INSUMO",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A100&amp;B100,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A100&amp;B100,AE:AE,
                                                    0)
                                            ),
                                            "Não encontrado")
                                    )</f>
        <v>0</v>
      </c>
      <c r="Y100" s="51">
        <f>X100*G100/1</f>
        <v>0</v>
      </c>
      <c r="Z100" s="51">
        <f>IF(
                            C100="INSUMO",
                            IFERROR(
                                INDEX(
                                    Insumos!F:F,
                                    MATCH(
                                        A100&amp;B100,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A100&amp;B100,AE:AE,
                                        0)
                                ),
                                "Não encontrado")
                        )</f>
        <v>1.53</v>
      </c>
      <c r="AA100" s="51">
        <f>G100*Z100</f>
        <v>3.06</v>
      </c>
      <c r="AB100" s="52"/>
      <c r="AC100" s="52"/>
      <c r="AD100" s="130" t="s">
        <v>38</v>
      </c>
    </row>
    <row r="101" spans="1:31" ht="38.25" x14ac:dyDescent="0.2">
      <c r="A101" s="38" t="s">
        <v>196</v>
      </c>
      <c r="B101" s="39" t="s">
        <v>42</v>
      </c>
      <c r="C101" s="40" t="s">
        <v>38</v>
      </c>
      <c r="D101" s="41" t="s">
        <v>39</v>
      </c>
      <c r="E101" s="128" t="s">
        <v>197</v>
      </c>
      <c r="F101" s="42" t="s">
        <v>101</v>
      </c>
      <c r="G101" s="43"/>
      <c r="H101" s="44"/>
      <c r="I101" s="44">
        <f>SUM(I102:I105)</f>
        <v>6.01661</v>
      </c>
      <c r="J101" s="44"/>
      <c r="K101" s="44">
        <f>SUM(K102:K105)</f>
        <v>2.9630819868000002</v>
      </c>
      <c r="L101" s="44"/>
      <c r="M101" s="44">
        <f>SUM(M102:M105)</f>
        <v>2.5652819868000001</v>
      </c>
      <c r="N101" s="44"/>
      <c r="O101" s="44">
        <f>SUM(O102:O105)</f>
        <v>0</v>
      </c>
      <c r="P101" s="44"/>
      <c r="Q101" s="44">
        <f>SUM(Q102:Q105)</f>
        <v>0</v>
      </c>
      <c r="R101" s="44"/>
      <c r="S101" s="44">
        <f>SUM(S102:S105)</f>
        <v>0</v>
      </c>
      <c r="T101" s="44"/>
      <c r="U101" s="44">
        <f>SUM(U102:U105)</f>
        <v>0</v>
      </c>
      <c r="V101" s="44"/>
      <c r="W101" s="44">
        <f>SUM(W102:W105)</f>
        <v>0</v>
      </c>
      <c r="X101" s="44"/>
      <c r="Y101" s="44">
        <f>SUM(Y102:Y105)</f>
        <v>0.39779999999999999</v>
      </c>
      <c r="Z101" s="44"/>
      <c r="AA101" s="44">
        <f>SUM(AA102:AA105)</f>
        <v>8.9796919868000007</v>
      </c>
      <c r="AB101" s="45" t="s">
        <v>38</v>
      </c>
      <c r="AC101" s="45"/>
      <c r="AD101" s="128" t="s">
        <v>38</v>
      </c>
      <c r="AE101" t="str">
        <f>A101&amp;B101&amp;C101</f>
        <v>91929SINAPI</v>
      </c>
    </row>
    <row r="102" spans="1:31" x14ac:dyDescent="0.2">
      <c r="A102" s="53" t="s">
        <v>150</v>
      </c>
      <c r="B102" s="54" t="s">
        <v>42</v>
      </c>
      <c r="C102" s="55" t="s">
        <v>78</v>
      </c>
      <c r="D102" s="56" t="s">
        <v>39</v>
      </c>
      <c r="E102" s="129" t="s">
        <v>151</v>
      </c>
      <c r="F102" s="57" t="s">
        <v>80</v>
      </c>
      <c r="G102" s="57">
        <v>3.9E-2</v>
      </c>
      <c r="H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0</v>
      </c>
      <c r="I102" s="58">
        <f>H102*G102/1</f>
        <v>0</v>
      </c>
      <c r="J102" s="58">
        <f t="shared" ref="J102:K105" si="45">T102 + N102 + L102 + X102 + R102 + P102 + V102</f>
        <v>46.655039200000004</v>
      </c>
      <c r="K102" s="58">
        <f t="shared" si="45"/>
        <v>1.8195465288000001</v>
      </c>
      <c r="L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41.555039200000003</v>
      </c>
      <c r="M102" s="58">
        <f>L102*G102/1</f>
        <v>1.6206465288</v>
      </c>
      <c r="N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0</v>
      </c>
      <c r="O102" s="58">
        <f>N102*G102/1</f>
        <v>0</v>
      </c>
      <c r="P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0</v>
      </c>
      <c r="Q102" s="58">
        <f>P102*G102/1</f>
        <v>0</v>
      </c>
      <c r="R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0</v>
      </c>
      <c r="S102" s="58">
        <f>R102*G102/1</f>
        <v>0</v>
      </c>
      <c r="T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0</v>
      </c>
      <c r="U102" s="58">
        <f>T102*G102/1</f>
        <v>0</v>
      </c>
      <c r="V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0</v>
      </c>
      <c r="W102" s="58">
        <f>V102*G102/1</f>
        <v>0</v>
      </c>
      <c r="X102" s="58">
        <f>IF(
                        C102="INSUMO",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A102&amp;B102,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A102&amp;B102,AE:AE,
                                                    0)
                                            ),
                                            "Não encontrado")
                                    )</f>
        <v>5.0999999999999996</v>
      </c>
      <c r="Y102" s="58">
        <f>X102*G102/1</f>
        <v>0.19889999999999999</v>
      </c>
      <c r="Z102" s="58">
        <f>IF(
                            C102="INSUMO",
                            IFERROR(
                                INDEX(
                                    Insumos!F:F,
                                    MATCH(
                                        A102&amp;B102,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A102&amp;B102,AE:AE,
                                        0)
                                ),
                                "Não encontrado")
                        )</f>
        <v>46.655039200000004</v>
      </c>
      <c r="AA102" s="58">
        <f>G102*Z102</f>
        <v>1.8195465288000001</v>
      </c>
      <c r="AB102" s="59"/>
      <c r="AC102" s="59"/>
      <c r="AD102" s="129" t="s">
        <v>38</v>
      </c>
    </row>
    <row r="103" spans="1:31" x14ac:dyDescent="0.2">
      <c r="A103" s="46" t="s">
        <v>154</v>
      </c>
      <c r="B103" s="47" t="s">
        <v>42</v>
      </c>
      <c r="C103" s="48" t="s">
        <v>78</v>
      </c>
      <c r="D103" s="49" t="s">
        <v>39</v>
      </c>
      <c r="E103" s="130" t="s">
        <v>155</v>
      </c>
      <c r="F103" s="50" t="s">
        <v>80</v>
      </c>
      <c r="G103" s="50">
        <v>3.9E-2</v>
      </c>
      <c r="H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0</v>
      </c>
      <c r="I103" s="51">
        <f>H103*G103/1</f>
        <v>0</v>
      </c>
      <c r="J103" s="51">
        <f t="shared" si="45"/>
        <v>29.321421999999998</v>
      </c>
      <c r="K103" s="51">
        <f t="shared" si="45"/>
        <v>1.1435354580000001</v>
      </c>
      <c r="L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24.221422</v>
      </c>
      <c r="M103" s="51">
        <f>L103*G103/1</f>
        <v>0.94463545800000004</v>
      </c>
      <c r="N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0</v>
      </c>
      <c r="O103" s="51">
        <f>N103*G103/1</f>
        <v>0</v>
      </c>
      <c r="P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0</v>
      </c>
      <c r="Q103" s="51">
        <f>P103*G103/1</f>
        <v>0</v>
      </c>
      <c r="R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0</v>
      </c>
      <c r="S103" s="51">
        <f>R103*G103/1</f>
        <v>0</v>
      </c>
      <c r="T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0</v>
      </c>
      <c r="U103" s="51">
        <f>T103*G103/1</f>
        <v>0</v>
      </c>
      <c r="V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0</v>
      </c>
      <c r="W103" s="51">
        <f>V103*G103/1</f>
        <v>0</v>
      </c>
      <c r="X103" s="51">
        <f>IF(
                        C103="INSUMO",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A103&amp;B103,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A103&amp;B103,AE:AE,
                                                    0)
                                            ),
                                            "Não encontrado")
                                    )</f>
        <v>5.0999999999999996</v>
      </c>
      <c r="Y103" s="51">
        <f>X103*G103/1</f>
        <v>0.19889999999999999</v>
      </c>
      <c r="Z103" s="51">
        <f>IF(
                            C103="INSUMO",
                            IFERROR(
                                INDEX(
                                    Insumos!F:F,
                                    MATCH(
                                        A103&amp;B103,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A103&amp;B103,AE:AE,
                                        0)
                                ),
                                "Não encontrado")
                        )</f>
        <v>29.321422000000002</v>
      </c>
      <c r="AA103" s="51">
        <f>G103*Z103</f>
        <v>1.1435354580000001</v>
      </c>
      <c r="AB103" s="52"/>
      <c r="AC103" s="52"/>
      <c r="AD103" s="130" t="s">
        <v>38</v>
      </c>
    </row>
    <row r="104" spans="1:31" ht="25.5" x14ac:dyDescent="0.2">
      <c r="A104" s="53" t="s">
        <v>198</v>
      </c>
      <c r="B104" s="54" t="s">
        <v>42</v>
      </c>
      <c r="C104" s="55" t="s">
        <v>46</v>
      </c>
      <c r="D104" s="56" t="s">
        <v>39</v>
      </c>
      <c r="E104" s="129" t="s">
        <v>199</v>
      </c>
      <c r="F104" s="57" t="s">
        <v>73</v>
      </c>
      <c r="G104" s="57">
        <v>9.4000000000000004E-3</v>
      </c>
      <c r="H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6.46</v>
      </c>
      <c r="I104" s="58">
        <f>H104*G104/1</f>
        <v>6.0724E-2</v>
      </c>
      <c r="J104" s="58">
        <f t="shared" si="45"/>
        <v>0</v>
      </c>
      <c r="K104" s="58">
        <f t="shared" si="45"/>
        <v>0</v>
      </c>
      <c r="L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M104" s="58">
        <f>L104*G104/1</f>
        <v>0</v>
      </c>
      <c r="N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O104" s="58">
        <f>N104*G104/1</f>
        <v>0</v>
      </c>
      <c r="P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Q104" s="58">
        <f>P104*G104/1</f>
        <v>0</v>
      </c>
      <c r="R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S104" s="58">
        <f>R104*G104/1</f>
        <v>0</v>
      </c>
      <c r="T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U104" s="58">
        <f>T104*G104/1</f>
        <v>0</v>
      </c>
      <c r="V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W104" s="58">
        <f>V104*G104/1</f>
        <v>0</v>
      </c>
      <c r="X104" s="58">
        <f>IF(
                        C104="INSUMO",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A104&amp;B104,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A104&amp;B104,AE:AE,
                                                    0)
                                            ),
                                            "Não encontrado")
                                    )</f>
        <v>0</v>
      </c>
      <c r="Y104" s="58">
        <f>X104*G104/1</f>
        <v>0</v>
      </c>
      <c r="Z104" s="58">
        <f>IF(
                            C104="INSUMO",
                            IFERROR(
                                INDEX(
                                    Insumos!F:F,
                                    MATCH(
                                        A104&amp;B104,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A104&amp;B104,AE:AE,
                                        0)
                                ),
                                "Não encontrado")
                        )</f>
        <v>6.46</v>
      </c>
      <c r="AA104" s="58">
        <f>G104*Z104</f>
        <v>6.0724E-2</v>
      </c>
      <c r="AB104" s="59"/>
      <c r="AC104" s="59"/>
      <c r="AD104" s="129" t="s">
        <v>38</v>
      </c>
    </row>
    <row r="105" spans="1:31" ht="38.25" x14ac:dyDescent="0.2">
      <c r="A105" s="46" t="s">
        <v>200</v>
      </c>
      <c r="B105" s="47" t="s">
        <v>42</v>
      </c>
      <c r="C105" s="48" t="s">
        <v>46</v>
      </c>
      <c r="D105" s="49" t="s">
        <v>39</v>
      </c>
      <c r="E105" s="130" t="s">
        <v>201</v>
      </c>
      <c r="F105" s="50" t="s">
        <v>101</v>
      </c>
      <c r="G105" s="50">
        <v>1.2434000000000001</v>
      </c>
      <c r="H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4.79</v>
      </c>
      <c r="I105" s="51">
        <f>H105*G105/1</f>
        <v>5.9558860000000005</v>
      </c>
      <c r="J105" s="51">
        <f t="shared" si="45"/>
        <v>0</v>
      </c>
      <c r="K105" s="51">
        <f t="shared" si="45"/>
        <v>0</v>
      </c>
      <c r="L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M105" s="51">
        <f>L105*G105/1</f>
        <v>0</v>
      </c>
      <c r="N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O105" s="51">
        <f>N105*G105/1</f>
        <v>0</v>
      </c>
      <c r="P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Q105" s="51">
        <f>P105*G105/1</f>
        <v>0</v>
      </c>
      <c r="R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S105" s="51">
        <f>R105*G105/1</f>
        <v>0</v>
      </c>
      <c r="T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U105" s="51">
        <f>T105*G105/1</f>
        <v>0</v>
      </c>
      <c r="V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W105" s="51">
        <f>V105*G105/1</f>
        <v>0</v>
      </c>
      <c r="X105" s="51">
        <f>IF(
                        C105="INSUMO",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A105&amp;B105,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A105&amp;B105,AE:AE,
                                                    0)
                                            ),
                                            "Não encontrado")
                                    )</f>
        <v>0</v>
      </c>
      <c r="Y105" s="51">
        <f>X105*G105/1</f>
        <v>0</v>
      </c>
      <c r="Z105" s="51">
        <f>IF(
                            C105="INSUMO",
                            IFERROR(
                                INDEX(
                                    Insumos!F:F,
                                    MATCH(
                                        A105&amp;B105,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A105&amp;B105,AE:AE,
                                        0)
                                ),
                                "Não encontrado")
                        )</f>
        <v>4.79</v>
      </c>
      <c r="AA105" s="51">
        <f>G105*Z105</f>
        <v>5.9558860000000005</v>
      </c>
      <c r="AB105" s="52"/>
      <c r="AC105" s="52"/>
      <c r="AD105" s="130" t="s">
        <v>38</v>
      </c>
    </row>
    <row r="106" spans="1:31" ht="38.25" x14ac:dyDescent="0.2">
      <c r="A106" s="38" t="s">
        <v>202</v>
      </c>
      <c r="B106" s="39" t="s">
        <v>42</v>
      </c>
      <c r="C106" s="40" t="s">
        <v>38</v>
      </c>
      <c r="D106" s="41" t="s">
        <v>39</v>
      </c>
      <c r="E106" s="128" t="s">
        <v>203</v>
      </c>
      <c r="F106" s="42" t="s">
        <v>101</v>
      </c>
      <c r="G106" s="43"/>
      <c r="H106" s="44"/>
      <c r="I106" s="44">
        <f>SUM(I107:I110)</f>
        <v>2.124768</v>
      </c>
      <c r="J106" s="44"/>
      <c r="K106" s="44">
        <f>SUM(K107:K110)</f>
        <v>1.7474586076</v>
      </c>
      <c r="L106" s="44"/>
      <c r="M106" s="44">
        <f>SUM(M107:M110)</f>
        <v>1.5128586076000001</v>
      </c>
      <c r="N106" s="44"/>
      <c r="O106" s="44">
        <f>SUM(O107:O110)</f>
        <v>0</v>
      </c>
      <c r="P106" s="44"/>
      <c r="Q106" s="44">
        <f>SUM(Q107:Q110)</f>
        <v>0</v>
      </c>
      <c r="R106" s="44"/>
      <c r="S106" s="44">
        <f>SUM(S107:S110)</f>
        <v>0</v>
      </c>
      <c r="T106" s="44"/>
      <c r="U106" s="44">
        <f>SUM(U107:U110)</f>
        <v>0</v>
      </c>
      <c r="V106" s="44"/>
      <c r="W106" s="44">
        <f>SUM(W107:W110)</f>
        <v>0</v>
      </c>
      <c r="X106" s="44"/>
      <c r="Y106" s="44">
        <f>SUM(Y107:Y110)</f>
        <v>0.23459999999999998</v>
      </c>
      <c r="Z106" s="44"/>
      <c r="AA106" s="44">
        <f>SUM(AA107:AA110)</f>
        <v>3.8722266076</v>
      </c>
      <c r="AB106" s="45" t="s">
        <v>38</v>
      </c>
      <c r="AC106" s="45"/>
      <c r="AD106" s="128" t="s">
        <v>38</v>
      </c>
      <c r="AE106" t="str">
        <f>A106&amp;B106&amp;C106</f>
        <v>91924SINAPI</v>
      </c>
    </row>
    <row r="107" spans="1:31" x14ac:dyDescent="0.2">
      <c r="A107" s="53" t="s">
        <v>150</v>
      </c>
      <c r="B107" s="54" t="s">
        <v>42</v>
      </c>
      <c r="C107" s="55" t="s">
        <v>78</v>
      </c>
      <c r="D107" s="56" t="s">
        <v>39</v>
      </c>
      <c r="E107" s="129" t="s">
        <v>151</v>
      </c>
      <c r="F107" s="57" t="s">
        <v>80</v>
      </c>
      <c r="G107" s="57">
        <v>2.3E-2</v>
      </c>
      <c r="H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0</v>
      </c>
      <c r="I107" s="58">
        <f>H107*G107/1</f>
        <v>0</v>
      </c>
      <c r="J107" s="58">
        <f t="shared" ref="J107:K110" si="46">T107 + N107 + L107 + X107 + R107 + P107 + V107</f>
        <v>46.655039200000004</v>
      </c>
      <c r="K107" s="58">
        <f t="shared" si="46"/>
        <v>1.0730659016000001</v>
      </c>
      <c r="L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41.555039200000003</v>
      </c>
      <c r="M107" s="58">
        <f>L107*G107/1</f>
        <v>0.95576590160000008</v>
      </c>
      <c r="N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0</v>
      </c>
      <c r="O107" s="58">
        <f>N107*G107/1</f>
        <v>0</v>
      </c>
      <c r="P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0</v>
      </c>
      <c r="Q107" s="58">
        <f>P107*G107/1</f>
        <v>0</v>
      </c>
      <c r="R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0</v>
      </c>
      <c r="S107" s="58">
        <f>R107*G107/1</f>
        <v>0</v>
      </c>
      <c r="T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0</v>
      </c>
      <c r="U107" s="58">
        <f>T107*G107/1</f>
        <v>0</v>
      </c>
      <c r="V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0</v>
      </c>
      <c r="W107" s="58">
        <f>V107*G107/1</f>
        <v>0</v>
      </c>
      <c r="X107" s="58">
        <f>IF(
                        C107="INSUMO",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A107&amp;B107,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A107&amp;B107,AE:AE,
                                                    0)
                                            ),
                                            "Não encontrado")
                                    )</f>
        <v>5.0999999999999996</v>
      </c>
      <c r="Y107" s="58">
        <f>X107*G107/1</f>
        <v>0.11729999999999999</v>
      </c>
      <c r="Z107" s="58">
        <f>IF(
                            C107="INSUMO",
                            IFERROR(
                                INDEX(
                                    Insumos!F:F,
                                    MATCH(
                                        A107&amp;B107,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A107&amp;B107,AE:AE,
                                        0)
                                ),
                                "Não encontrado")
                        )</f>
        <v>46.655039200000004</v>
      </c>
      <c r="AA107" s="58">
        <f>G107*Z107</f>
        <v>1.0730659016000001</v>
      </c>
      <c r="AB107" s="59"/>
      <c r="AC107" s="59"/>
      <c r="AD107" s="129" t="s">
        <v>38</v>
      </c>
    </row>
    <row r="108" spans="1:31" x14ac:dyDescent="0.2">
      <c r="A108" s="46" t="s">
        <v>154</v>
      </c>
      <c r="B108" s="47" t="s">
        <v>42</v>
      </c>
      <c r="C108" s="48" t="s">
        <v>78</v>
      </c>
      <c r="D108" s="49" t="s">
        <v>39</v>
      </c>
      <c r="E108" s="130" t="s">
        <v>155</v>
      </c>
      <c r="F108" s="50" t="s">
        <v>80</v>
      </c>
      <c r="G108" s="50">
        <v>2.3E-2</v>
      </c>
      <c r="H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0</v>
      </c>
      <c r="I108" s="51">
        <f>H108*G108/1</f>
        <v>0</v>
      </c>
      <c r="J108" s="51">
        <f t="shared" si="46"/>
        <v>29.321421999999998</v>
      </c>
      <c r="K108" s="51">
        <f t="shared" si="46"/>
        <v>0.67439270600000001</v>
      </c>
      <c r="L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24.221422</v>
      </c>
      <c r="M108" s="51">
        <f>L108*G108/1</f>
        <v>0.55709270600000005</v>
      </c>
      <c r="N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0</v>
      </c>
      <c r="O108" s="51">
        <f>N108*G108/1</f>
        <v>0</v>
      </c>
      <c r="P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0</v>
      </c>
      <c r="Q108" s="51">
        <f>P108*G108/1</f>
        <v>0</v>
      </c>
      <c r="R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0</v>
      </c>
      <c r="S108" s="51">
        <f>R108*G108/1</f>
        <v>0</v>
      </c>
      <c r="T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0</v>
      </c>
      <c r="U108" s="51">
        <f>T108*G108/1</f>
        <v>0</v>
      </c>
      <c r="V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0</v>
      </c>
      <c r="W108" s="51">
        <f>V108*G108/1</f>
        <v>0</v>
      </c>
      <c r="X108" s="51">
        <f>IF(
                        C108="INSUMO",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A108&amp;B108,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A108&amp;B108,AE:AE,
                                                    0)
                                            ),
                                            "Não encontrado")
                                    )</f>
        <v>5.0999999999999996</v>
      </c>
      <c r="Y108" s="51">
        <f>X108*G108/1</f>
        <v>0.11729999999999999</v>
      </c>
      <c r="Z108" s="51">
        <f>IF(
                            C108="INSUMO",
                            IFERROR(
                                INDEX(
                                    Insumos!F:F,
                                    MATCH(
                                        A108&amp;B108,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A108&amp;B108,AE:AE,
                                        0)
                                ),
                                "Não encontrado")
                        )</f>
        <v>29.321422000000002</v>
      </c>
      <c r="AA108" s="51">
        <f>G108*Z108</f>
        <v>0.67439270600000001</v>
      </c>
      <c r="AB108" s="52"/>
      <c r="AC108" s="52"/>
      <c r="AD108" s="130" t="s">
        <v>38</v>
      </c>
    </row>
    <row r="109" spans="1:31" ht="25.5" x14ac:dyDescent="0.2">
      <c r="A109" s="53" t="s">
        <v>198</v>
      </c>
      <c r="B109" s="54" t="s">
        <v>42</v>
      </c>
      <c r="C109" s="55" t="s">
        <v>46</v>
      </c>
      <c r="D109" s="56" t="s">
        <v>39</v>
      </c>
      <c r="E109" s="129" t="s">
        <v>199</v>
      </c>
      <c r="F109" s="57" t="s">
        <v>73</v>
      </c>
      <c r="G109" s="57">
        <v>9.4000000000000004E-3</v>
      </c>
      <c r="H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6.46</v>
      </c>
      <c r="I109" s="58">
        <f>H109*G109/1</f>
        <v>6.0724E-2</v>
      </c>
      <c r="J109" s="58">
        <f t="shared" si="46"/>
        <v>0</v>
      </c>
      <c r="K109" s="58">
        <f t="shared" si="46"/>
        <v>0</v>
      </c>
      <c r="L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M109" s="58">
        <f>L109*G109/1</f>
        <v>0</v>
      </c>
      <c r="N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O109" s="58">
        <f>N109*G109/1</f>
        <v>0</v>
      </c>
      <c r="P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Q109" s="58">
        <f>P109*G109/1</f>
        <v>0</v>
      </c>
      <c r="R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S109" s="58">
        <f>R109*G109/1</f>
        <v>0</v>
      </c>
      <c r="T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U109" s="58">
        <f>T109*G109/1</f>
        <v>0</v>
      </c>
      <c r="V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W109" s="58">
        <f>V109*G109/1</f>
        <v>0</v>
      </c>
      <c r="X109" s="58">
        <f>IF(
                        C109="INSUMO",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A109&amp;B109,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A109&amp;B109,AE:AE,
                                                    0)
                                            ),
                                            "Não encontrado")
                                    )</f>
        <v>0</v>
      </c>
      <c r="Y109" s="58">
        <f>X109*G109/1</f>
        <v>0</v>
      </c>
      <c r="Z109" s="58">
        <f>IF(
                            C109="INSUMO",
                            IFERROR(
                                INDEX(
                                    Insumos!F:F,
                                    MATCH(
                                        A109&amp;B109,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A109&amp;B109,AE:AE,
                                        0)
                                ),
                                "Não encontrado")
                        )</f>
        <v>6.46</v>
      </c>
      <c r="AA109" s="58">
        <f>G109*Z109</f>
        <v>6.0724E-2</v>
      </c>
      <c r="AB109" s="59"/>
      <c r="AC109" s="59"/>
      <c r="AD109" s="129" t="s">
        <v>38</v>
      </c>
    </row>
    <row r="110" spans="1:31" ht="25.5" x14ac:dyDescent="0.2">
      <c r="A110" s="46" t="s">
        <v>204</v>
      </c>
      <c r="B110" s="47" t="s">
        <v>42</v>
      </c>
      <c r="C110" s="48" t="s">
        <v>46</v>
      </c>
      <c r="D110" s="49" t="s">
        <v>39</v>
      </c>
      <c r="E110" s="130" t="s">
        <v>205</v>
      </c>
      <c r="F110" s="50" t="s">
        <v>101</v>
      </c>
      <c r="G110" s="50">
        <v>1.2434000000000001</v>
      </c>
      <c r="H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1.66</v>
      </c>
      <c r="I110" s="51">
        <f>H110*G110/1</f>
        <v>2.064044</v>
      </c>
      <c r="J110" s="51">
        <f t="shared" si="46"/>
        <v>0</v>
      </c>
      <c r="K110" s="51">
        <f t="shared" si="46"/>
        <v>0</v>
      </c>
      <c r="L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M110" s="51">
        <f>L110*G110/1</f>
        <v>0</v>
      </c>
      <c r="N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O110" s="51">
        <f>N110*G110/1</f>
        <v>0</v>
      </c>
      <c r="P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Q110" s="51">
        <f>P110*G110/1</f>
        <v>0</v>
      </c>
      <c r="R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S110" s="51">
        <f>R110*G110/1</f>
        <v>0</v>
      </c>
      <c r="T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U110" s="51">
        <f>T110*G110/1</f>
        <v>0</v>
      </c>
      <c r="V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W110" s="51">
        <f>V110*G110/1</f>
        <v>0</v>
      </c>
      <c r="X110" s="51">
        <f>IF(
                        C110="INSUMO",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A110&amp;B110,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A110&amp;B110,AE:AE,
                                                    0)
                                            ),
                                            "Não encontrado")
                                    )</f>
        <v>0</v>
      </c>
      <c r="Y110" s="51">
        <f>X110*G110/1</f>
        <v>0</v>
      </c>
      <c r="Z110" s="51">
        <f>IF(
                            C110="INSUMO",
                            IFERROR(
                                INDEX(
                                    Insumos!F:F,
                                    MATCH(
                                        A110&amp;B110,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A110&amp;B110,AE:AE,
                                        0)
                                ),
                                "Não encontrado")
                        )</f>
        <v>1.66</v>
      </c>
      <c r="AA110" s="51">
        <f>G110*Z110</f>
        <v>2.064044</v>
      </c>
      <c r="AB110" s="52"/>
      <c r="AC110" s="52"/>
      <c r="AD110" s="130" t="s">
        <v>38</v>
      </c>
    </row>
    <row r="111" spans="1:31" x14ac:dyDescent="0.2">
      <c r="A111" s="38" t="s">
        <v>206</v>
      </c>
      <c r="B111" s="39" t="s">
        <v>37</v>
      </c>
      <c r="C111" s="40" t="s">
        <v>38</v>
      </c>
      <c r="D111" s="41" t="s">
        <v>39</v>
      </c>
      <c r="E111" s="128" t="s">
        <v>207</v>
      </c>
      <c r="F111" s="42" t="s">
        <v>101</v>
      </c>
      <c r="G111" s="43"/>
      <c r="H111" s="44"/>
      <c r="I111" s="44">
        <f>SUM(I112:I114)</f>
        <v>9.01</v>
      </c>
      <c r="J111" s="44"/>
      <c r="K111" s="44">
        <f>SUM(K112:K114)</f>
        <v>37.719329055999999</v>
      </c>
      <c r="L111" s="44"/>
      <c r="M111" s="44">
        <f>SUM(M112:M114)</f>
        <v>31.701329055999999</v>
      </c>
      <c r="N111" s="44"/>
      <c r="O111" s="44">
        <f>SUM(O112:O114)</f>
        <v>0</v>
      </c>
      <c r="P111" s="44"/>
      <c r="Q111" s="44">
        <f>SUM(Q112:Q114)</f>
        <v>0</v>
      </c>
      <c r="R111" s="44"/>
      <c r="S111" s="44">
        <f>SUM(S112:S114)</f>
        <v>0</v>
      </c>
      <c r="T111" s="44"/>
      <c r="U111" s="44">
        <f>SUM(U112:U114)</f>
        <v>0</v>
      </c>
      <c r="V111" s="44"/>
      <c r="W111" s="44">
        <f>SUM(W112:W114)</f>
        <v>0</v>
      </c>
      <c r="X111" s="44"/>
      <c r="Y111" s="44">
        <f>SUM(Y112:Y114)</f>
        <v>6.0179999999999998</v>
      </c>
      <c r="Z111" s="44"/>
      <c r="AA111" s="44">
        <f>SUM(AA112:AA114)</f>
        <v>46.729329056000005</v>
      </c>
      <c r="AB111" s="45" t="s">
        <v>38</v>
      </c>
      <c r="AC111" s="45"/>
      <c r="AD111" s="128" t="s">
        <v>38</v>
      </c>
      <c r="AE111" t="str">
        <f>A111&amp;B111&amp;C111</f>
        <v>0405PRÓPRIA</v>
      </c>
    </row>
    <row r="112" spans="1:31" x14ac:dyDescent="0.2">
      <c r="A112" s="53" t="s">
        <v>150</v>
      </c>
      <c r="B112" s="54" t="s">
        <v>42</v>
      </c>
      <c r="C112" s="55" t="s">
        <v>78</v>
      </c>
      <c r="D112" s="56" t="s">
        <v>39</v>
      </c>
      <c r="E112" s="129" t="s">
        <v>151</v>
      </c>
      <c r="F112" s="57" t="s">
        <v>80</v>
      </c>
      <c r="G112" s="57">
        <v>0.18</v>
      </c>
      <c r="H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0</v>
      </c>
      <c r="I112" s="58">
        <f>H112*G112/1</f>
        <v>0</v>
      </c>
      <c r="J112" s="58">
        <f t="shared" ref="J112:K114" si="47">T112 + N112 + L112 + X112 + R112 + P112 + V112</f>
        <v>46.655039200000004</v>
      </c>
      <c r="K112" s="58">
        <f t="shared" si="47"/>
        <v>8.3979070559999993</v>
      </c>
      <c r="L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41.555039200000003</v>
      </c>
      <c r="M112" s="58">
        <f>L112*G112/1</f>
        <v>7.4799070560000001</v>
      </c>
      <c r="N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0</v>
      </c>
      <c r="O112" s="58">
        <f>N112*G112/1</f>
        <v>0</v>
      </c>
      <c r="P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0</v>
      </c>
      <c r="Q112" s="58">
        <f>P112*G112/1</f>
        <v>0</v>
      </c>
      <c r="R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0</v>
      </c>
      <c r="S112" s="58">
        <f>R112*G112/1</f>
        <v>0</v>
      </c>
      <c r="T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0</v>
      </c>
      <c r="U112" s="58">
        <f>T112*G112/1</f>
        <v>0</v>
      </c>
      <c r="V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0</v>
      </c>
      <c r="W112" s="58">
        <f>V112*G112/1</f>
        <v>0</v>
      </c>
      <c r="X112" s="58">
        <f>IF(
                        C112="INSUMO",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A112&amp;B112,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A112&amp;B112,AE:AE,
                                                    0)
                                            ),
                                            "Não encontrado")
                                    )</f>
        <v>5.0999999999999996</v>
      </c>
      <c r="Y112" s="58">
        <f>X112*G112/1</f>
        <v>0.91799999999999993</v>
      </c>
      <c r="Z112" s="58">
        <f>IF(
                            C112="INSUMO",
                            IFERROR(
                                INDEX(
                                    Insumos!F:F,
                                    MATCH(
                                        A112&amp;B112,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A112&amp;B112,AE:AE,
                                        0)
                                ),
                                "Não encontrado")
                        )</f>
        <v>46.655039200000004</v>
      </c>
      <c r="AA112" s="58">
        <f>G112*Z112</f>
        <v>8.3979070560000011</v>
      </c>
      <c r="AB112" s="59"/>
      <c r="AC112" s="59"/>
      <c r="AD112" s="129" t="s">
        <v>38</v>
      </c>
    </row>
    <row r="113" spans="1:31" x14ac:dyDescent="0.2">
      <c r="A113" s="46" t="s">
        <v>154</v>
      </c>
      <c r="B113" s="47" t="s">
        <v>42</v>
      </c>
      <c r="C113" s="48" t="s">
        <v>78</v>
      </c>
      <c r="D113" s="49" t="s">
        <v>39</v>
      </c>
      <c r="E113" s="130" t="s">
        <v>155</v>
      </c>
      <c r="F113" s="50" t="s">
        <v>80</v>
      </c>
      <c r="G113" s="50">
        <v>1</v>
      </c>
      <c r="H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0</v>
      </c>
      <c r="I113" s="51">
        <f>H113*G113/1</f>
        <v>0</v>
      </c>
      <c r="J113" s="51">
        <f t="shared" si="47"/>
        <v>29.321421999999998</v>
      </c>
      <c r="K113" s="51">
        <f t="shared" si="47"/>
        <v>29.321421999999998</v>
      </c>
      <c r="L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24.221422</v>
      </c>
      <c r="M113" s="51">
        <f>L113*G113/1</f>
        <v>24.221422</v>
      </c>
      <c r="N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0</v>
      </c>
      <c r="O113" s="51">
        <f>N113*G113/1</f>
        <v>0</v>
      </c>
      <c r="P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0</v>
      </c>
      <c r="Q113" s="51">
        <f>P113*G113/1</f>
        <v>0</v>
      </c>
      <c r="R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0</v>
      </c>
      <c r="S113" s="51">
        <f>R113*G113/1</f>
        <v>0</v>
      </c>
      <c r="T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0</v>
      </c>
      <c r="U113" s="51">
        <f>T113*G113/1</f>
        <v>0</v>
      </c>
      <c r="V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0</v>
      </c>
      <c r="W113" s="51">
        <f>V113*G113/1</f>
        <v>0</v>
      </c>
      <c r="X113" s="51">
        <f>IF(
                        C113="INSUMO",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A113&amp;B113,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A113&amp;B113,AE:AE,
                                                    0)
                                            ),
                                            "Não encontrado")
                                    )</f>
        <v>5.0999999999999996</v>
      </c>
      <c r="Y113" s="51">
        <f>X113*G113/1</f>
        <v>5.0999999999999996</v>
      </c>
      <c r="Z113" s="51">
        <f>IF(
                            C113="INSUMO",
                            IFERROR(
                                INDEX(
                                    Insumos!F:F,
                                    MATCH(
                                        A113&amp;B113,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A113&amp;B113,AE:AE,
                                        0)
                                ),
                                "Não encontrado")
                        )</f>
        <v>29.321422000000002</v>
      </c>
      <c r="AA113" s="51">
        <f>G113*Z113</f>
        <v>29.321422000000002</v>
      </c>
      <c r="AB113" s="52"/>
      <c r="AC113" s="52"/>
      <c r="AD113" s="130" t="s">
        <v>38</v>
      </c>
    </row>
    <row r="114" spans="1:31" x14ac:dyDescent="0.2">
      <c r="A114" s="53" t="s">
        <v>208</v>
      </c>
      <c r="B114" s="54" t="s">
        <v>42</v>
      </c>
      <c r="C114" s="55" t="s">
        <v>46</v>
      </c>
      <c r="D114" s="56" t="s">
        <v>39</v>
      </c>
      <c r="E114" s="129" t="s">
        <v>209</v>
      </c>
      <c r="F114" s="57" t="s">
        <v>101</v>
      </c>
      <c r="G114" s="57">
        <v>1</v>
      </c>
      <c r="H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9.01</v>
      </c>
      <c r="I114" s="58">
        <f>H114*G114/1</f>
        <v>9.01</v>
      </c>
      <c r="J114" s="58">
        <f t="shared" si="47"/>
        <v>0</v>
      </c>
      <c r="K114" s="58">
        <f t="shared" si="47"/>
        <v>0</v>
      </c>
      <c r="L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M114" s="58">
        <f>L114*G114/1</f>
        <v>0</v>
      </c>
      <c r="N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O114" s="58">
        <f>N114*G114/1</f>
        <v>0</v>
      </c>
      <c r="P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Q114" s="58">
        <f>P114*G114/1</f>
        <v>0</v>
      </c>
      <c r="R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S114" s="58">
        <f>R114*G114/1</f>
        <v>0</v>
      </c>
      <c r="T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U114" s="58">
        <f>T114*G114/1</f>
        <v>0</v>
      </c>
      <c r="V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W114" s="58">
        <f>V114*G114/1</f>
        <v>0</v>
      </c>
      <c r="X114" s="58">
        <f>IF(
                        C114="INSUMO",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A114&amp;B114,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A114&amp;B114,AE:AE,
                                                    0)
                                            ),
                                            "Não encontrado")
                                    )</f>
        <v>0</v>
      </c>
      <c r="Y114" s="58">
        <f>X114*G114/1</f>
        <v>0</v>
      </c>
      <c r="Z114" s="58">
        <f>IF(
                            C114="INSUMO",
                            IFERROR(
                                INDEX(
                                    Insumos!F:F,
                                    MATCH(
                                        A114&amp;B114,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A114&amp;B114,AE:AE,
                                        0)
                                ),
                                "Não encontrado")
                        )</f>
        <v>9.01</v>
      </c>
      <c r="AA114" s="58">
        <f>G114*Z114</f>
        <v>9.01</v>
      </c>
      <c r="AB114" s="59"/>
      <c r="AC114" s="59"/>
      <c r="AD114" s="129" t="s">
        <v>38</v>
      </c>
    </row>
    <row r="115" spans="1:31" ht="51" x14ac:dyDescent="0.2">
      <c r="A115" s="38" t="s">
        <v>210</v>
      </c>
      <c r="B115" s="39" t="s">
        <v>42</v>
      </c>
      <c r="C115" s="40" t="s">
        <v>38</v>
      </c>
      <c r="D115" s="41" t="s">
        <v>39</v>
      </c>
      <c r="E115" s="128" t="s">
        <v>211</v>
      </c>
      <c r="F115" s="42" t="s">
        <v>85</v>
      </c>
      <c r="G115" s="43"/>
      <c r="H115" s="44"/>
      <c r="I115" s="44">
        <f>SUM(I116:I118)</f>
        <v>11.758775</v>
      </c>
      <c r="J115" s="44"/>
      <c r="K115" s="44">
        <f>SUM(K116:K118)</f>
        <v>50.580667697560003</v>
      </c>
      <c r="L115" s="44"/>
      <c r="M115" s="44">
        <f>SUM(M116:M118)</f>
        <v>41.401224697560004</v>
      </c>
      <c r="N115" s="44"/>
      <c r="O115" s="44">
        <f>SUM(O116:O118)</f>
        <v>0</v>
      </c>
      <c r="P115" s="44"/>
      <c r="Q115" s="44">
        <f>SUM(Q116:Q118)</f>
        <v>0</v>
      </c>
      <c r="R115" s="44"/>
      <c r="S115" s="44">
        <f>SUM(S116:S118)</f>
        <v>0</v>
      </c>
      <c r="T115" s="44"/>
      <c r="U115" s="44">
        <f>SUM(U116:U118)</f>
        <v>0</v>
      </c>
      <c r="V115" s="44"/>
      <c r="W115" s="44">
        <f>SUM(W116:W118)</f>
        <v>0</v>
      </c>
      <c r="X115" s="44"/>
      <c r="Y115" s="44">
        <f>SUM(Y116:Y118)</f>
        <v>9.1794430000000009</v>
      </c>
      <c r="Z115" s="44"/>
      <c r="AA115" s="44">
        <f>SUM(AA116:AA118)</f>
        <v>62.339442697559996</v>
      </c>
      <c r="AB115" s="45" t="s">
        <v>38</v>
      </c>
      <c r="AC115" s="45"/>
      <c r="AD115" s="128" t="s">
        <v>38</v>
      </c>
      <c r="AE115" t="str">
        <f>A115&amp;B115&amp;C115</f>
        <v>100758SINAPI</v>
      </c>
    </row>
    <row r="116" spans="1:31" x14ac:dyDescent="0.2">
      <c r="A116" s="53" t="s">
        <v>212</v>
      </c>
      <c r="B116" s="54" t="s">
        <v>42</v>
      </c>
      <c r="C116" s="55" t="s">
        <v>78</v>
      </c>
      <c r="D116" s="56" t="s">
        <v>39</v>
      </c>
      <c r="E116" s="129" t="s">
        <v>213</v>
      </c>
      <c r="F116" s="57" t="s">
        <v>80</v>
      </c>
      <c r="G116" s="57">
        <v>1.3559000000000001</v>
      </c>
      <c r="H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0</v>
      </c>
      <c r="I116" s="58">
        <f>H116*G116/1</f>
        <v>0</v>
      </c>
      <c r="J116" s="58">
        <f t="shared" ref="J116:K118" si="48">T116 + N116 + L116 + X116 + R116 + P116 + V116</f>
        <v>37.304128399999996</v>
      </c>
      <c r="K116" s="58">
        <f t="shared" si="48"/>
        <v>50.580667697560003</v>
      </c>
      <c r="L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30.5341284</v>
      </c>
      <c r="M116" s="58">
        <f>L116*G116/1</f>
        <v>41.401224697560004</v>
      </c>
      <c r="N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0</v>
      </c>
      <c r="O116" s="58">
        <f>N116*G116/1</f>
        <v>0</v>
      </c>
      <c r="P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0</v>
      </c>
      <c r="Q116" s="58">
        <f>P116*G116/1</f>
        <v>0</v>
      </c>
      <c r="R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0</v>
      </c>
      <c r="S116" s="58">
        <f>R116*G116/1</f>
        <v>0</v>
      </c>
      <c r="T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0</v>
      </c>
      <c r="U116" s="58">
        <f>T116*G116/1</f>
        <v>0</v>
      </c>
      <c r="V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0</v>
      </c>
      <c r="W116" s="58">
        <f>V116*G116/1</f>
        <v>0</v>
      </c>
      <c r="X116" s="58">
        <f>IF(
                        C116="INSUMO",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A116&amp;B116,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A116&amp;B116,AE:AE,
                                                    0)
                                            ),
                                            "Não encontrado")
                                    )</f>
        <v>6.77</v>
      </c>
      <c r="Y116" s="58">
        <f>X116*G116/1</f>
        <v>9.1794430000000009</v>
      </c>
      <c r="Z116" s="58">
        <f>IF(
                            C116="INSUMO",
                            IFERROR(
                                INDEX(
                                    Insumos!F:F,
                                    MATCH(
                                        A116&amp;B116,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A116&amp;B116,AE:AE,
                                        0)
                                ),
                                "Não encontrado")
                        )</f>
        <v>37.304128399999996</v>
      </c>
      <c r="AA116" s="58">
        <f>G116*Z116</f>
        <v>50.580667697559996</v>
      </c>
      <c r="AB116" s="59"/>
      <c r="AC116" s="59"/>
      <c r="AD116" s="129" t="s">
        <v>38</v>
      </c>
    </row>
    <row r="117" spans="1:31" x14ac:dyDescent="0.2">
      <c r="A117" s="46" t="s">
        <v>214</v>
      </c>
      <c r="B117" s="47" t="s">
        <v>42</v>
      </c>
      <c r="C117" s="48" t="s">
        <v>46</v>
      </c>
      <c r="D117" s="49" t="s">
        <v>39</v>
      </c>
      <c r="E117" s="130" t="s">
        <v>215</v>
      </c>
      <c r="F117" s="50" t="s">
        <v>147</v>
      </c>
      <c r="G117" s="50">
        <v>0.25490000000000002</v>
      </c>
      <c r="H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43.75</v>
      </c>
      <c r="I117" s="51">
        <f>H117*G117/1</f>
        <v>11.151875</v>
      </c>
      <c r="J117" s="51">
        <f t="shared" si="48"/>
        <v>0</v>
      </c>
      <c r="K117" s="51">
        <f t="shared" si="48"/>
        <v>0</v>
      </c>
      <c r="L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M117" s="51">
        <f>L117*G117/1</f>
        <v>0</v>
      </c>
      <c r="N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O117" s="51">
        <f>N117*G117/1</f>
        <v>0</v>
      </c>
      <c r="P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Q117" s="51">
        <f>P117*G117/1</f>
        <v>0</v>
      </c>
      <c r="R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S117" s="51">
        <f>R117*G117/1</f>
        <v>0</v>
      </c>
      <c r="T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U117" s="51">
        <f>T117*G117/1</f>
        <v>0</v>
      </c>
      <c r="V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W117" s="51">
        <f>V117*G117/1</f>
        <v>0</v>
      </c>
      <c r="X117" s="51">
        <f>IF(
                        C117="INSUMO",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A117&amp;B117,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A117&amp;B117,AE:AE,
                                                    0)
                                            ),
                                            "Não encontrado")
                                    )</f>
        <v>0</v>
      </c>
      <c r="Y117" s="51">
        <f>X117*G117/1</f>
        <v>0</v>
      </c>
      <c r="Z117" s="51">
        <f>IF(
                            C117="INSUMO",
                            IFERROR(
                                INDEX(
                                    Insumos!F:F,
                                    MATCH(
                                        A117&amp;B117,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A117&amp;B117,AE:AE,
                                        0)
                                ),
                                "Não encontrado")
                        )</f>
        <v>43.75</v>
      </c>
      <c r="AA117" s="51">
        <f>G117*Z117</f>
        <v>11.151875</v>
      </c>
      <c r="AB117" s="52"/>
      <c r="AC117" s="52"/>
      <c r="AD117" s="130" t="s">
        <v>38</v>
      </c>
    </row>
    <row r="118" spans="1:31" x14ac:dyDescent="0.2">
      <c r="A118" s="53" t="s">
        <v>216</v>
      </c>
      <c r="B118" s="54" t="s">
        <v>42</v>
      </c>
      <c r="C118" s="55" t="s">
        <v>46</v>
      </c>
      <c r="D118" s="56" t="s">
        <v>39</v>
      </c>
      <c r="E118" s="129" t="s">
        <v>217</v>
      </c>
      <c r="F118" s="57" t="s">
        <v>147</v>
      </c>
      <c r="G118" s="57">
        <v>2.5499999999999998E-2</v>
      </c>
      <c r="H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23.8</v>
      </c>
      <c r="I118" s="58">
        <f>H118*G118/1</f>
        <v>0.6069</v>
      </c>
      <c r="J118" s="58">
        <f t="shared" si="48"/>
        <v>0</v>
      </c>
      <c r="K118" s="58">
        <f t="shared" si="48"/>
        <v>0</v>
      </c>
      <c r="L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M118" s="58">
        <f>L118*G118/1</f>
        <v>0</v>
      </c>
      <c r="N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O118" s="58">
        <f>N118*G118/1</f>
        <v>0</v>
      </c>
      <c r="P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Q118" s="58">
        <f>P118*G118/1</f>
        <v>0</v>
      </c>
      <c r="R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S118" s="58">
        <f>R118*G118/1</f>
        <v>0</v>
      </c>
      <c r="T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U118" s="58">
        <f>T118*G118/1</f>
        <v>0</v>
      </c>
      <c r="V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W118" s="58">
        <f>V118*G118/1</f>
        <v>0</v>
      </c>
      <c r="X118" s="58">
        <f>IF(
                        C118="INSUMO",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A118&amp;B118,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A118&amp;B118,AE:AE,
                                                    0)
                                            ),
                                            "Não encontrado")
                                    )</f>
        <v>0</v>
      </c>
      <c r="Y118" s="58">
        <f>X118*G118/1</f>
        <v>0</v>
      </c>
      <c r="Z118" s="58">
        <f>IF(
                            C118="INSUMO",
                            IFERROR(
                                INDEX(
                                    Insumos!F:F,
                                    MATCH(
                                        A118&amp;B118,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A118&amp;B118,AE:AE,
                                        0)
                                ),
                                "Não encontrado")
                        )</f>
        <v>23.8</v>
      </c>
      <c r="AA118" s="58">
        <f>G118*Z118</f>
        <v>0.6069</v>
      </c>
      <c r="AB118" s="59"/>
      <c r="AC118" s="59"/>
      <c r="AD118" s="129" t="s">
        <v>38</v>
      </c>
    </row>
    <row r="119" spans="1:31" ht="38.25" x14ac:dyDescent="0.2">
      <c r="A119" s="38" t="s">
        <v>218</v>
      </c>
      <c r="B119" s="39" t="s">
        <v>42</v>
      </c>
      <c r="C119" s="40" t="s">
        <v>38</v>
      </c>
      <c r="D119" s="41" t="s">
        <v>39</v>
      </c>
      <c r="E119" s="128" t="s">
        <v>219</v>
      </c>
      <c r="F119" s="42" t="s">
        <v>101</v>
      </c>
      <c r="G119" s="43"/>
      <c r="H119" s="44"/>
      <c r="I119" s="44">
        <f>SUM(I120:I123)</f>
        <v>5.1096599999999999</v>
      </c>
      <c r="J119" s="44"/>
      <c r="K119" s="44">
        <f>SUM(K120:K123)</f>
        <v>7.1417873527999998</v>
      </c>
      <c r="L119" s="44"/>
      <c r="M119" s="44">
        <f>SUM(M120:M123)</f>
        <v>6.1829873527999997</v>
      </c>
      <c r="N119" s="44"/>
      <c r="O119" s="44">
        <f>SUM(O120:O123)</f>
        <v>0</v>
      </c>
      <c r="P119" s="44"/>
      <c r="Q119" s="44">
        <f>SUM(Q120:Q123)</f>
        <v>0</v>
      </c>
      <c r="R119" s="44"/>
      <c r="S119" s="44">
        <f>SUM(S120:S123)</f>
        <v>0</v>
      </c>
      <c r="T119" s="44"/>
      <c r="U119" s="44">
        <f>SUM(U120:U123)</f>
        <v>0</v>
      </c>
      <c r="V119" s="44"/>
      <c r="W119" s="44">
        <f>SUM(W120:W123)</f>
        <v>0</v>
      </c>
      <c r="X119" s="44"/>
      <c r="Y119" s="44">
        <f>SUM(Y120:Y123)</f>
        <v>0.95879999999999999</v>
      </c>
      <c r="Z119" s="44"/>
      <c r="AA119" s="44">
        <f>SUM(AA120:AA123)</f>
        <v>12.2514473528</v>
      </c>
      <c r="AB119" s="45" t="s">
        <v>38</v>
      </c>
      <c r="AC119" s="45"/>
      <c r="AD119" s="128" t="s">
        <v>38</v>
      </c>
      <c r="AE119" t="str">
        <f>A119&amp;B119&amp;C119</f>
        <v>91867SINAPI</v>
      </c>
    </row>
    <row r="120" spans="1:31" x14ac:dyDescent="0.2">
      <c r="A120" s="53" t="s">
        <v>150</v>
      </c>
      <c r="B120" s="54" t="s">
        <v>42</v>
      </c>
      <c r="C120" s="55" t="s">
        <v>78</v>
      </c>
      <c r="D120" s="56" t="s">
        <v>39</v>
      </c>
      <c r="E120" s="129" t="s">
        <v>151</v>
      </c>
      <c r="F120" s="57" t="s">
        <v>80</v>
      </c>
      <c r="G120" s="57">
        <v>9.4E-2</v>
      </c>
      <c r="H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0</v>
      </c>
      <c r="I120" s="58">
        <f>H120*G120/1</f>
        <v>0</v>
      </c>
      <c r="J120" s="58">
        <f t="shared" ref="J120:K123" si="49">T120 + N120 + L120 + X120 + R120 + P120 + V120</f>
        <v>46.655039200000004</v>
      </c>
      <c r="K120" s="58">
        <f t="shared" si="49"/>
        <v>4.3855736847999998</v>
      </c>
      <c r="L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41.555039200000003</v>
      </c>
      <c r="M120" s="58">
        <f>L120*G120/1</f>
        <v>3.9061736848000002</v>
      </c>
      <c r="N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0</v>
      </c>
      <c r="O120" s="58">
        <f>N120*G120/1</f>
        <v>0</v>
      </c>
      <c r="P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0</v>
      </c>
      <c r="Q120" s="58">
        <f>P120*G120/1</f>
        <v>0</v>
      </c>
      <c r="R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0</v>
      </c>
      <c r="S120" s="58">
        <f>R120*G120/1</f>
        <v>0</v>
      </c>
      <c r="T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0</v>
      </c>
      <c r="U120" s="58">
        <f>T120*G120/1</f>
        <v>0</v>
      </c>
      <c r="V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0</v>
      </c>
      <c r="W120" s="58">
        <f>V120*G120/1</f>
        <v>0</v>
      </c>
      <c r="X120" s="58">
        <f>IF(
                        C120="INSUMO",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A120&amp;B120,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A120&amp;B120,AE:AE,
                                                    0)
                                            ),
                                            "Não encontrado")
                                    )</f>
        <v>5.0999999999999996</v>
      </c>
      <c r="Y120" s="58">
        <f>X120*G120/1</f>
        <v>0.47939999999999999</v>
      </c>
      <c r="Z120" s="58">
        <f>IF(
                            C120="INSUMO",
                            IFERROR(
                                INDEX(
                                    Insumos!F:F,
                                    MATCH(
                                        A120&amp;B120,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A120&amp;B120,AE:AE,
                                        0)
                                ),
                                "Não encontrado")
                        )</f>
        <v>46.655039200000004</v>
      </c>
      <c r="AA120" s="58">
        <f>G120*Z120</f>
        <v>4.3855736848000006</v>
      </c>
      <c r="AB120" s="59"/>
      <c r="AC120" s="59"/>
      <c r="AD120" s="129" t="s">
        <v>38</v>
      </c>
    </row>
    <row r="121" spans="1:31" x14ac:dyDescent="0.2">
      <c r="A121" s="46" t="s">
        <v>154</v>
      </c>
      <c r="B121" s="47" t="s">
        <v>42</v>
      </c>
      <c r="C121" s="48" t="s">
        <v>78</v>
      </c>
      <c r="D121" s="49" t="s">
        <v>39</v>
      </c>
      <c r="E121" s="130" t="s">
        <v>155</v>
      </c>
      <c r="F121" s="50" t="s">
        <v>80</v>
      </c>
      <c r="G121" s="50">
        <v>9.4E-2</v>
      </c>
      <c r="H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0</v>
      </c>
      <c r="I121" s="51">
        <f>H121*G121/1</f>
        <v>0</v>
      </c>
      <c r="J121" s="51">
        <f t="shared" si="49"/>
        <v>29.321421999999998</v>
      </c>
      <c r="K121" s="51">
        <f t="shared" si="49"/>
        <v>2.756213668</v>
      </c>
      <c r="L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24.221422</v>
      </c>
      <c r="M121" s="51">
        <f>L121*G121/1</f>
        <v>2.276813668</v>
      </c>
      <c r="N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0</v>
      </c>
      <c r="O121" s="51">
        <f>N121*G121/1</f>
        <v>0</v>
      </c>
      <c r="P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0</v>
      </c>
      <c r="Q121" s="51">
        <f>P121*G121/1</f>
        <v>0</v>
      </c>
      <c r="R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0</v>
      </c>
      <c r="S121" s="51">
        <f>R121*G121/1</f>
        <v>0</v>
      </c>
      <c r="T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0</v>
      </c>
      <c r="U121" s="51">
        <f>T121*G121/1</f>
        <v>0</v>
      </c>
      <c r="V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0</v>
      </c>
      <c r="W121" s="51">
        <f>V121*G121/1</f>
        <v>0</v>
      </c>
      <c r="X121" s="51">
        <f>IF(
                        C121="INSUMO",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A121&amp;B121,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A121&amp;B121,AE:AE,
                                                    0)
                                            ),
                                            "Não encontrado")
                                    )</f>
        <v>5.0999999999999996</v>
      </c>
      <c r="Y121" s="51">
        <f>X121*G121/1</f>
        <v>0.47939999999999999</v>
      </c>
      <c r="Z121" s="51">
        <f>IF(
                            C121="INSUMO",
                            IFERROR(
                                INDEX(
                                    Insumos!F:F,
                                    MATCH(
                                        A121&amp;B121,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A121&amp;B121,AE:AE,
                                        0)
                                ),
                                "Não encontrado")
                        )</f>
        <v>29.321422000000002</v>
      </c>
      <c r="AA121" s="51">
        <f>G121*Z121</f>
        <v>2.756213668</v>
      </c>
      <c r="AB121" s="52"/>
      <c r="AC121" s="52"/>
      <c r="AD121" s="130" t="s">
        <v>38</v>
      </c>
    </row>
    <row r="122" spans="1:31" ht="25.5" x14ac:dyDescent="0.2">
      <c r="A122" s="53" t="s">
        <v>220</v>
      </c>
      <c r="B122" s="54" t="s">
        <v>42</v>
      </c>
      <c r="C122" s="55" t="s">
        <v>46</v>
      </c>
      <c r="D122" s="56" t="s">
        <v>39</v>
      </c>
      <c r="E122" s="129" t="s">
        <v>221</v>
      </c>
      <c r="F122" s="57" t="s">
        <v>94</v>
      </c>
      <c r="G122" s="57">
        <v>1.8E-3</v>
      </c>
      <c r="H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25</v>
      </c>
      <c r="I122" s="58">
        <f>H122*G122/1</f>
        <v>4.4999999999999998E-2</v>
      </c>
      <c r="J122" s="58">
        <f t="shared" si="49"/>
        <v>0</v>
      </c>
      <c r="K122" s="58">
        <f t="shared" si="49"/>
        <v>0</v>
      </c>
      <c r="L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M122" s="58">
        <f>L122*G122/1</f>
        <v>0</v>
      </c>
      <c r="N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O122" s="58">
        <f>N122*G122/1</f>
        <v>0</v>
      </c>
      <c r="P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Q122" s="58">
        <f>P122*G122/1</f>
        <v>0</v>
      </c>
      <c r="R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S122" s="58">
        <f>R122*G122/1</f>
        <v>0</v>
      </c>
      <c r="T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U122" s="58">
        <f>T122*G122/1</f>
        <v>0</v>
      </c>
      <c r="V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W122" s="58">
        <f>V122*G122/1</f>
        <v>0</v>
      </c>
      <c r="X122" s="58">
        <f>IF(
                        C122="INSUMO",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A122&amp;B122,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A122&amp;B122,AE:AE,
                                                    0)
                                            ),
                                            "Não encontrado")
                                    )</f>
        <v>0</v>
      </c>
      <c r="Y122" s="58">
        <f>X122*G122/1</f>
        <v>0</v>
      </c>
      <c r="Z122" s="58">
        <f>IF(
                            C122="INSUMO",
                            IFERROR(
                                INDEX(
                                    Insumos!F:F,
                                    MATCH(
                                        A122&amp;B122,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A122&amp;B122,AE:AE,
                                        0)
                                ),
                                "Não encontrado")
                        )</f>
        <v>25</v>
      </c>
      <c r="AA122" s="58">
        <f>G122*Z122</f>
        <v>4.4999999999999998E-2</v>
      </c>
      <c r="AB122" s="59"/>
      <c r="AC122" s="59"/>
      <c r="AD122" s="129" t="s">
        <v>38</v>
      </c>
    </row>
    <row r="123" spans="1:31" x14ac:dyDescent="0.2">
      <c r="A123" s="46" t="s">
        <v>222</v>
      </c>
      <c r="B123" s="47" t="s">
        <v>42</v>
      </c>
      <c r="C123" s="48" t="s">
        <v>46</v>
      </c>
      <c r="D123" s="49" t="s">
        <v>39</v>
      </c>
      <c r="E123" s="130" t="s">
        <v>223</v>
      </c>
      <c r="F123" s="50" t="s">
        <v>101</v>
      </c>
      <c r="G123" s="50">
        <v>1.0169999999999999</v>
      </c>
      <c r="H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4.9800000000000004</v>
      </c>
      <c r="I123" s="51">
        <f>H123*G123/1</f>
        <v>5.0646599999999999</v>
      </c>
      <c r="J123" s="51">
        <f t="shared" si="49"/>
        <v>0</v>
      </c>
      <c r="K123" s="51">
        <f t="shared" si="49"/>
        <v>0</v>
      </c>
      <c r="L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M123" s="51">
        <f>L123*G123/1</f>
        <v>0</v>
      </c>
      <c r="N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O123" s="51">
        <f>N123*G123/1</f>
        <v>0</v>
      </c>
      <c r="P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Q123" s="51">
        <f>P123*G123/1</f>
        <v>0</v>
      </c>
      <c r="R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S123" s="51">
        <f>R123*G123/1</f>
        <v>0</v>
      </c>
      <c r="T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U123" s="51">
        <f>T123*G123/1</f>
        <v>0</v>
      </c>
      <c r="V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W123" s="51">
        <f>V123*G123/1</f>
        <v>0</v>
      </c>
      <c r="X123" s="51">
        <f>IF(
                        C123="INSUMO",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A123&amp;B123,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A123&amp;B123,AE:AE,
                                                    0)
                                            ),
                                            "Não encontrado")
                                    )</f>
        <v>0</v>
      </c>
      <c r="Y123" s="51">
        <f>X123*G123/1</f>
        <v>0</v>
      </c>
      <c r="Z123" s="51">
        <f>IF(
                            C123="INSUMO",
                            IFERROR(
                                INDEX(
                                    Insumos!F:F,
                                    MATCH(
                                        A123&amp;B123,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A123&amp;B123,AE:AE,
                                        0)
                                ),
                                "Não encontrado")
                        )</f>
        <v>4.9800000000000004</v>
      </c>
      <c r="AA123" s="51">
        <f>G123*Z123</f>
        <v>5.0646599999999999</v>
      </c>
      <c r="AB123" s="52"/>
      <c r="AC123" s="52"/>
      <c r="AD123" s="130" t="s">
        <v>38</v>
      </c>
    </row>
    <row r="124" spans="1:31" ht="38.25" x14ac:dyDescent="0.2">
      <c r="A124" s="38" t="s">
        <v>224</v>
      </c>
      <c r="B124" s="39" t="s">
        <v>42</v>
      </c>
      <c r="C124" s="40" t="s">
        <v>38</v>
      </c>
      <c r="D124" s="41" t="s">
        <v>39</v>
      </c>
      <c r="E124" s="128" t="s">
        <v>225</v>
      </c>
      <c r="F124" s="42" t="s">
        <v>101</v>
      </c>
      <c r="G124" s="43"/>
      <c r="H124" s="44"/>
      <c r="I124" s="44">
        <f>SUM(I125:I127)</f>
        <v>5.0646599999999999</v>
      </c>
      <c r="J124" s="44"/>
      <c r="K124" s="44">
        <f>SUM(K125:K127)</f>
        <v>13.4478336324</v>
      </c>
      <c r="L124" s="44"/>
      <c r="M124" s="44">
        <f>SUM(M125:M127)</f>
        <v>11.6424336324</v>
      </c>
      <c r="N124" s="44"/>
      <c r="O124" s="44">
        <f>SUM(O125:O127)</f>
        <v>0</v>
      </c>
      <c r="P124" s="44"/>
      <c r="Q124" s="44">
        <f>SUM(Q125:Q127)</f>
        <v>0</v>
      </c>
      <c r="R124" s="44"/>
      <c r="S124" s="44">
        <f>SUM(S125:S127)</f>
        <v>0</v>
      </c>
      <c r="T124" s="44"/>
      <c r="U124" s="44">
        <f>SUM(U125:U127)</f>
        <v>0</v>
      </c>
      <c r="V124" s="44"/>
      <c r="W124" s="44">
        <f>SUM(W125:W127)</f>
        <v>0</v>
      </c>
      <c r="X124" s="44"/>
      <c r="Y124" s="44">
        <f>SUM(Y125:Y127)</f>
        <v>1.8053999999999997</v>
      </c>
      <c r="Z124" s="44"/>
      <c r="AA124" s="44">
        <f>SUM(AA125:AA127)</f>
        <v>18.512493632400002</v>
      </c>
      <c r="AB124" s="45" t="s">
        <v>38</v>
      </c>
      <c r="AC124" s="45"/>
      <c r="AD124" s="128" t="s">
        <v>38</v>
      </c>
      <c r="AE124" t="str">
        <f>A124&amp;B124&amp;C124</f>
        <v>91871SINAPI</v>
      </c>
    </row>
    <row r="125" spans="1:31" x14ac:dyDescent="0.2">
      <c r="A125" s="53" t="s">
        <v>150</v>
      </c>
      <c r="B125" s="54" t="s">
        <v>42</v>
      </c>
      <c r="C125" s="55" t="s">
        <v>78</v>
      </c>
      <c r="D125" s="56" t="s">
        <v>39</v>
      </c>
      <c r="E125" s="129" t="s">
        <v>151</v>
      </c>
      <c r="F125" s="57" t="s">
        <v>80</v>
      </c>
      <c r="G125" s="57">
        <v>0.17699999999999999</v>
      </c>
      <c r="H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0</v>
      </c>
      <c r="I125" s="58">
        <f>H125*G125/1</f>
        <v>0</v>
      </c>
      <c r="J125" s="58">
        <f t="shared" ref="J125:K127" si="50">T125 + N125 + L125 + X125 + R125 + P125 + V125</f>
        <v>46.655039200000004</v>
      </c>
      <c r="K125" s="58">
        <f t="shared" si="50"/>
        <v>8.2579419384000001</v>
      </c>
      <c r="L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41.555039200000003</v>
      </c>
      <c r="M125" s="58">
        <f>L125*G125/1</f>
        <v>7.3552419383999998</v>
      </c>
      <c r="N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0</v>
      </c>
      <c r="O125" s="58">
        <f>N125*G125/1</f>
        <v>0</v>
      </c>
      <c r="P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0</v>
      </c>
      <c r="Q125" s="58">
        <f>P125*G125/1</f>
        <v>0</v>
      </c>
      <c r="R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0</v>
      </c>
      <c r="S125" s="58">
        <f>R125*G125/1</f>
        <v>0</v>
      </c>
      <c r="T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0</v>
      </c>
      <c r="U125" s="58">
        <f>T125*G125/1</f>
        <v>0</v>
      </c>
      <c r="V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0</v>
      </c>
      <c r="W125" s="58">
        <f>V125*G125/1</f>
        <v>0</v>
      </c>
      <c r="X125" s="58">
        <f>IF(
                        C125="INSUMO",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A125&amp;B125,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A125&amp;B125,AE:AE,
                                                    0)
                                            ),
                                            "Não encontrado")
                                    )</f>
        <v>5.0999999999999996</v>
      </c>
      <c r="Y125" s="58">
        <f>X125*G125/1</f>
        <v>0.90269999999999984</v>
      </c>
      <c r="Z125" s="58">
        <f>IF(
                            C125="INSUMO",
                            IFERROR(
                                INDEX(
                                    Insumos!F:F,
                                    MATCH(
                                        A125&amp;B125,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A125&amp;B125,AE:AE,
                                        0)
                                ),
                                "Não encontrado")
                        )</f>
        <v>46.655039200000004</v>
      </c>
      <c r="AA125" s="58">
        <f>G125*Z125</f>
        <v>8.2579419384000001</v>
      </c>
      <c r="AB125" s="59"/>
      <c r="AC125" s="59"/>
      <c r="AD125" s="129" t="s">
        <v>38</v>
      </c>
    </row>
    <row r="126" spans="1:31" x14ac:dyDescent="0.2">
      <c r="A126" s="46" t="s">
        <v>154</v>
      </c>
      <c r="B126" s="47" t="s">
        <v>42</v>
      </c>
      <c r="C126" s="48" t="s">
        <v>78</v>
      </c>
      <c r="D126" s="49" t="s">
        <v>39</v>
      </c>
      <c r="E126" s="130" t="s">
        <v>155</v>
      </c>
      <c r="F126" s="50" t="s">
        <v>80</v>
      </c>
      <c r="G126" s="50">
        <v>0.17699999999999999</v>
      </c>
      <c r="H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0</v>
      </c>
      <c r="I126" s="51">
        <f>H126*G126/1</f>
        <v>0</v>
      </c>
      <c r="J126" s="51">
        <f t="shared" si="50"/>
        <v>29.321421999999998</v>
      </c>
      <c r="K126" s="51">
        <f t="shared" si="50"/>
        <v>5.1898916939999999</v>
      </c>
      <c r="L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24.221422</v>
      </c>
      <c r="M126" s="51">
        <f>L126*G126/1</f>
        <v>4.2871916939999997</v>
      </c>
      <c r="N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0</v>
      </c>
      <c r="O126" s="51">
        <f>N126*G126/1</f>
        <v>0</v>
      </c>
      <c r="P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0</v>
      </c>
      <c r="Q126" s="51">
        <f>P126*G126/1</f>
        <v>0</v>
      </c>
      <c r="R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0</v>
      </c>
      <c r="S126" s="51">
        <f>R126*G126/1</f>
        <v>0</v>
      </c>
      <c r="T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0</v>
      </c>
      <c r="U126" s="51">
        <f>T126*G126/1</f>
        <v>0</v>
      </c>
      <c r="V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0</v>
      </c>
      <c r="W126" s="51">
        <f>V126*G126/1</f>
        <v>0</v>
      </c>
      <c r="X126" s="51">
        <f>IF(
                        C126="INSUMO",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A126&amp;B126,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A126&amp;B126,AE:AE,
                                                    0)
                                            ),
                                            "Não encontrado")
                                    )</f>
        <v>5.0999999999999996</v>
      </c>
      <c r="Y126" s="51">
        <f>X126*G126/1</f>
        <v>0.90269999999999984</v>
      </c>
      <c r="Z126" s="51">
        <f>IF(
                            C126="INSUMO",
                            IFERROR(
                                INDEX(
                                    Insumos!F:F,
                                    MATCH(
                                        A126&amp;B126,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A126&amp;B126,AE:AE,
                                        0)
                                ),
                                "Não encontrado")
                        )</f>
        <v>29.321422000000002</v>
      </c>
      <c r="AA126" s="51">
        <f>G126*Z126</f>
        <v>5.1898916939999999</v>
      </c>
      <c r="AB126" s="52"/>
      <c r="AC126" s="52"/>
      <c r="AD126" s="130" t="s">
        <v>38</v>
      </c>
    </row>
    <row r="127" spans="1:31" x14ac:dyDescent="0.2">
      <c r="A127" s="53" t="s">
        <v>222</v>
      </c>
      <c r="B127" s="54" t="s">
        <v>42</v>
      </c>
      <c r="C127" s="55" t="s">
        <v>46</v>
      </c>
      <c r="D127" s="56" t="s">
        <v>39</v>
      </c>
      <c r="E127" s="129" t="s">
        <v>223</v>
      </c>
      <c r="F127" s="57" t="s">
        <v>101</v>
      </c>
      <c r="G127" s="57">
        <v>1.0169999999999999</v>
      </c>
      <c r="H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4.9800000000000004</v>
      </c>
      <c r="I127" s="58">
        <f>H127*G127/1</f>
        <v>5.0646599999999999</v>
      </c>
      <c r="J127" s="58">
        <f t="shared" si="50"/>
        <v>0</v>
      </c>
      <c r="K127" s="58">
        <f t="shared" si="50"/>
        <v>0</v>
      </c>
      <c r="L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M127" s="58">
        <f>L127*G127/1</f>
        <v>0</v>
      </c>
      <c r="N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O127" s="58">
        <f>N127*G127/1</f>
        <v>0</v>
      </c>
      <c r="P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Q127" s="58">
        <f>P127*G127/1</f>
        <v>0</v>
      </c>
      <c r="R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S127" s="58">
        <f>R127*G127/1</f>
        <v>0</v>
      </c>
      <c r="T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U127" s="58">
        <f>T127*G127/1</f>
        <v>0</v>
      </c>
      <c r="V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W127" s="58">
        <f>V127*G127/1</f>
        <v>0</v>
      </c>
      <c r="X127" s="58">
        <f>IF(
                        C127="INSUMO",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A127&amp;B127,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A127&amp;B127,AE:AE,
                                                    0)
                                            ),
                                            "Não encontrado")
                                    )</f>
        <v>0</v>
      </c>
      <c r="Y127" s="58">
        <f>X127*G127/1</f>
        <v>0</v>
      </c>
      <c r="Z127" s="58">
        <f>IF(
                            C127="INSUMO",
                            IFERROR(
                                INDEX(
                                    Insumos!F:F,
                                    MATCH(
                                        A127&amp;B127,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A127&amp;B127,AE:AE,
                                        0)
                                ),
                                "Não encontrado")
                        )</f>
        <v>4.9800000000000004</v>
      </c>
      <c r="AA127" s="58">
        <f>G127*Z127</f>
        <v>5.0646599999999999</v>
      </c>
      <c r="AB127" s="59"/>
      <c r="AC127" s="59"/>
      <c r="AD127" s="129" t="s">
        <v>38</v>
      </c>
    </row>
    <row r="128" spans="1:31" ht="38.25" x14ac:dyDescent="0.2">
      <c r="A128" s="38" t="s">
        <v>226</v>
      </c>
      <c r="B128" s="39" t="s">
        <v>42</v>
      </c>
      <c r="C128" s="40" t="s">
        <v>38</v>
      </c>
      <c r="D128" s="41" t="s">
        <v>39</v>
      </c>
      <c r="E128" s="128" t="s">
        <v>227</v>
      </c>
      <c r="F128" s="42" t="s">
        <v>73</v>
      </c>
      <c r="G128" s="43"/>
      <c r="H128" s="44"/>
      <c r="I128" s="44">
        <f>SUM(I129:I131)</f>
        <v>2.27</v>
      </c>
      <c r="J128" s="44"/>
      <c r="K128" s="44">
        <f>SUM(K129:K131)</f>
        <v>12.308186714400001</v>
      </c>
      <c r="L128" s="44"/>
      <c r="M128" s="44">
        <f>SUM(M129:M131)</f>
        <v>10.655786714400001</v>
      </c>
      <c r="N128" s="44"/>
      <c r="O128" s="44">
        <f>SUM(O129:O131)</f>
        <v>0</v>
      </c>
      <c r="P128" s="44"/>
      <c r="Q128" s="44">
        <f>SUM(Q129:Q131)</f>
        <v>0</v>
      </c>
      <c r="R128" s="44"/>
      <c r="S128" s="44">
        <f>SUM(S129:S131)</f>
        <v>0</v>
      </c>
      <c r="T128" s="44"/>
      <c r="U128" s="44">
        <f>SUM(U129:U131)</f>
        <v>0</v>
      </c>
      <c r="V128" s="44"/>
      <c r="W128" s="44">
        <f>SUM(W129:W131)</f>
        <v>0</v>
      </c>
      <c r="X128" s="44"/>
      <c r="Y128" s="44">
        <f>SUM(Y129:Y131)</f>
        <v>1.6523999999999999</v>
      </c>
      <c r="Z128" s="44"/>
      <c r="AA128" s="44">
        <f>SUM(AA129:AA131)</f>
        <v>14.578186714400001</v>
      </c>
      <c r="AB128" s="45" t="s">
        <v>38</v>
      </c>
      <c r="AC128" s="45"/>
      <c r="AD128" s="128" t="s">
        <v>38</v>
      </c>
      <c r="AE128" t="str">
        <f>A128&amp;B128&amp;C128</f>
        <v>91902SINAPI</v>
      </c>
    </row>
    <row r="129" spans="1:31" x14ac:dyDescent="0.2">
      <c r="A129" s="53" t="s">
        <v>150</v>
      </c>
      <c r="B129" s="54" t="s">
        <v>42</v>
      </c>
      <c r="C129" s="55" t="s">
        <v>78</v>
      </c>
      <c r="D129" s="56" t="s">
        <v>39</v>
      </c>
      <c r="E129" s="129" t="s">
        <v>151</v>
      </c>
      <c r="F129" s="57" t="s">
        <v>80</v>
      </c>
      <c r="G129" s="57">
        <v>0.16200000000000001</v>
      </c>
      <c r="H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0</v>
      </c>
      <c r="I129" s="58">
        <f>H129*G129/1</f>
        <v>0</v>
      </c>
      <c r="J129" s="58">
        <f t="shared" ref="J129:K131" si="51">T129 + N129 + L129 + X129 + R129 + P129 + V129</f>
        <v>46.655039200000004</v>
      </c>
      <c r="K129" s="58">
        <f t="shared" si="51"/>
        <v>7.5581163504000006</v>
      </c>
      <c r="L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41.555039200000003</v>
      </c>
      <c r="M129" s="58">
        <f>L129*G129/1</f>
        <v>6.7319163504000006</v>
      </c>
      <c r="N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0</v>
      </c>
      <c r="O129" s="58">
        <f>N129*G129/1</f>
        <v>0</v>
      </c>
      <c r="P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0</v>
      </c>
      <c r="Q129" s="58">
        <f>P129*G129/1</f>
        <v>0</v>
      </c>
      <c r="R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0</v>
      </c>
      <c r="S129" s="58">
        <f>R129*G129/1</f>
        <v>0</v>
      </c>
      <c r="T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0</v>
      </c>
      <c r="U129" s="58">
        <f>T129*G129/1</f>
        <v>0</v>
      </c>
      <c r="V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0</v>
      </c>
      <c r="W129" s="58">
        <f>V129*G129/1</f>
        <v>0</v>
      </c>
      <c r="X129" s="58">
        <f>IF(
                        C129="INSUMO",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A129&amp;B129,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A129&amp;B129,AE:AE,
                                                    0)
                                            ),
                                            "Não encontrado")
                                    )</f>
        <v>5.0999999999999996</v>
      </c>
      <c r="Y129" s="58">
        <f>X129*G129/1</f>
        <v>0.82619999999999993</v>
      </c>
      <c r="Z129" s="58">
        <f>IF(
                            C129="INSUMO",
                            IFERROR(
                                INDEX(
                                    Insumos!F:F,
                                    MATCH(
                                        A129&amp;B129,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A129&amp;B129,AE:AE,
                                        0)
                                ),
                                "Não encontrado")
                        )</f>
        <v>46.655039200000004</v>
      </c>
      <c r="AA129" s="58">
        <f>G129*Z129</f>
        <v>7.5581163504000006</v>
      </c>
      <c r="AB129" s="59"/>
      <c r="AC129" s="59"/>
      <c r="AD129" s="129" t="s">
        <v>38</v>
      </c>
    </row>
    <row r="130" spans="1:31" x14ac:dyDescent="0.2">
      <c r="A130" s="46" t="s">
        <v>154</v>
      </c>
      <c r="B130" s="47" t="s">
        <v>42</v>
      </c>
      <c r="C130" s="48" t="s">
        <v>78</v>
      </c>
      <c r="D130" s="49" t="s">
        <v>39</v>
      </c>
      <c r="E130" s="130" t="s">
        <v>155</v>
      </c>
      <c r="F130" s="50" t="s">
        <v>80</v>
      </c>
      <c r="G130" s="50">
        <v>0.16200000000000001</v>
      </c>
      <c r="H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0</v>
      </c>
      <c r="I130" s="51">
        <f>H130*G130/1</f>
        <v>0</v>
      </c>
      <c r="J130" s="51">
        <f t="shared" si="51"/>
        <v>29.321421999999998</v>
      </c>
      <c r="K130" s="51">
        <f t="shared" si="51"/>
        <v>4.7500703639999999</v>
      </c>
      <c r="L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24.221422</v>
      </c>
      <c r="M130" s="51">
        <f>L130*G130/1</f>
        <v>3.9238703640000003</v>
      </c>
      <c r="N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0</v>
      </c>
      <c r="O130" s="51">
        <f>N130*G130/1</f>
        <v>0</v>
      </c>
      <c r="P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0</v>
      </c>
      <c r="Q130" s="51">
        <f>P130*G130/1</f>
        <v>0</v>
      </c>
      <c r="R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0</v>
      </c>
      <c r="S130" s="51">
        <f>R130*G130/1</f>
        <v>0</v>
      </c>
      <c r="T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0</v>
      </c>
      <c r="U130" s="51">
        <f>T130*G130/1</f>
        <v>0</v>
      </c>
      <c r="V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0</v>
      </c>
      <c r="W130" s="51">
        <f>V130*G130/1</f>
        <v>0</v>
      </c>
      <c r="X130" s="51">
        <f>IF(
                        C130="INSUMO",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A130&amp;B130,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A130&amp;B130,AE:AE,
                                                    0)
                                            ),
                                            "Não encontrado")
                                    )</f>
        <v>5.0999999999999996</v>
      </c>
      <c r="Y130" s="51">
        <f>X130*G130/1</f>
        <v>0.82619999999999993</v>
      </c>
      <c r="Z130" s="51">
        <f>IF(
                            C130="INSUMO",
                            IFERROR(
                                INDEX(
                                    Insumos!F:F,
                                    MATCH(
                                        A130&amp;B130,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A130&amp;B130,AE:AE,
                                        0)
                                ),
                                "Não encontrado")
                        )</f>
        <v>29.321422000000002</v>
      </c>
      <c r="AA130" s="51">
        <f>G130*Z130</f>
        <v>4.7500703640000008</v>
      </c>
      <c r="AB130" s="52"/>
      <c r="AC130" s="52"/>
      <c r="AD130" s="130" t="s">
        <v>38</v>
      </c>
    </row>
    <row r="131" spans="1:31" ht="25.5" x14ac:dyDescent="0.2">
      <c r="A131" s="53" t="s">
        <v>228</v>
      </c>
      <c r="B131" s="54" t="s">
        <v>42</v>
      </c>
      <c r="C131" s="55" t="s">
        <v>46</v>
      </c>
      <c r="D131" s="56" t="s">
        <v>39</v>
      </c>
      <c r="E131" s="129" t="s">
        <v>229</v>
      </c>
      <c r="F131" s="57" t="s">
        <v>73</v>
      </c>
      <c r="G131" s="57">
        <v>1</v>
      </c>
      <c r="H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2.27</v>
      </c>
      <c r="I131" s="58">
        <f>H131*G131/1</f>
        <v>2.27</v>
      </c>
      <c r="J131" s="58">
        <f t="shared" si="51"/>
        <v>0</v>
      </c>
      <c r="K131" s="58">
        <f t="shared" si="51"/>
        <v>0</v>
      </c>
      <c r="L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M131" s="58">
        <f>L131*G131/1</f>
        <v>0</v>
      </c>
      <c r="N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O131" s="58">
        <f>N131*G131/1</f>
        <v>0</v>
      </c>
      <c r="P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Q131" s="58">
        <f>P131*G131/1</f>
        <v>0</v>
      </c>
      <c r="R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S131" s="58">
        <f>R131*G131/1</f>
        <v>0</v>
      </c>
      <c r="T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U131" s="58">
        <f>T131*G131/1</f>
        <v>0</v>
      </c>
      <c r="V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W131" s="58">
        <f>V131*G131/1</f>
        <v>0</v>
      </c>
      <c r="X131" s="58">
        <f>IF(
                        C131="INSUMO",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A131&amp;B131,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A131&amp;B131,AE:AE,
                                                    0)
                                            ),
                                            "Não encontrado")
                                    )</f>
        <v>0</v>
      </c>
      <c r="Y131" s="58">
        <f>X131*G131/1</f>
        <v>0</v>
      </c>
      <c r="Z131" s="58">
        <f>IF(
                            C131="INSUMO",
                            IFERROR(
                                INDEX(
                                    Insumos!F:F,
                                    MATCH(
                                        A131&amp;B131,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A131&amp;B131,AE:AE,
                                        0)
                                ),
                                "Não encontrado")
                        )</f>
        <v>2.27</v>
      </c>
      <c r="AA131" s="58">
        <f>G131*Z131</f>
        <v>2.27</v>
      </c>
      <c r="AB131" s="59"/>
      <c r="AC131" s="59"/>
      <c r="AD131" s="129" t="s">
        <v>38</v>
      </c>
    </row>
    <row r="132" spans="1:31" ht="25.5" x14ac:dyDescent="0.2">
      <c r="A132" s="38" t="s">
        <v>230</v>
      </c>
      <c r="B132" s="39" t="s">
        <v>42</v>
      </c>
      <c r="C132" s="40" t="s">
        <v>38</v>
      </c>
      <c r="D132" s="41" t="s">
        <v>39</v>
      </c>
      <c r="E132" s="128" t="s">
        <v>231</v>
      </c>
      <c r="F132" s="42" t="s">
        <v>73</v>
      </c>
      <c r="G132" s="43"/>
      <c r="H132" s="44"/>
      <c r="I132" s="44">
        <f>SUM(I133:I136)</f>
        <v>7.62</v>
      </c>
      <c r="J132" s="44"/>
      <c r="K132" s="44">
        <f>SUM(K133:K136)</f>
        <v>13.75825636422284</v>
      </c>
      <c r="L132" s="44"/>
      <c r="M132" s="44">
        <f>SUM(M133:M136)</f>
        <v>12.041720804222841</v>
      </c>
      <c r="N132" s="44"/>
      <c r="O132" s="44">
        <f>SUM(O133:O136)</f>
        <v>0</v>
      </c>
      <c r="P132" s="44"/>
      <c r="Q132" s="44">
        <f>SUM(Q133:Q136)</f>
        <v>0</v>
      </c>
      <c r="R132" s="44"/>
      <c r="S132" s="44">
        <f>SUM(S133:S136)</f>
        <v>0</v>
      </c>
      <c r="T132" s="44"/>
      <c r="U132" s="44">
        <f>SUM(U133:U136)</f>
        <v>0</v>
      </c>
      <c r="V132" s="44"/>
      <c r="W132" s="44">
        <f>SUM(W133:W136)</f>
        <v>0</v>
      </c>
      <c r="X132" s="44"/>
      <c r="Y132" s="44">
        <f>SUM(Y133:Y136)</f>
        <v>1.7165355600000001</v>
      </c>
      <c r="Z132" s="44"/>
      <c r="AA132" s="44">
        <f>SUM(AA133:AA136)</f>
        <v>21.378256364222839</v>
      </c>
      <c r="AB132" s="45" t="s">
        <v>38</v>
      </c>
      <c r="AC132" s="45"/>
      <c r="AD132" s="128" t="s">
        <v>38</v>
      </c>
      <c r="AE132" t="str">
        <f>A132&amp;B132&amp;C132</f>
        <v>104396SINAPI</v>
      </c>
    </row>
    <row r="133" spans="1:31" x14ac:dyDescent="0.2">
      <c r="A133" s="53" t="s">
        <v>150</v>
      </c>
      <c r="B133" s="54" t="s">
        <v>42</v>
      </c>
      <c r="C133" s="55" t="s">
        <v>78</v>
      </c>
      <c r="D133" s="56" t="s">
        <v>39</v>
      </c>
      <c r="E133" s="129" t="s">
        <v>151</v>
      </c>
      <c r="F133" s="57" t="s">
        <v>80</v>
      </c>
      <c r="G133" s="57">
        <v>0.22438369999999999</v>
      </c>
      <c r="H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0</v>
      </c>
      <c r="I133" s="58">
        <f>H133*G133/1</f>
        <v>0</v>
      </c>
      <c r="J133" s="58">
        <f t="shared" ref="J133:K136" si="52">T133 + N133 + L133 + X133 + R133 + P133 + V133</f>
        <v>46.655039200000004</v>
      </c>
      <c r="K133" s="58">
        <f t="shared" si="52"/>
        <v>10.46863031934104</v>
      </c>
      <c r="L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41.555039200000003</v>
      </c>
      <c r="M133" s="58">
        <f>L133*G133/1</f>
        <v>9.3242734493410406</v>
      </c>
      <c r="N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0</v>
      </c>
      <c r="O133" s="58">
        <f>N133*G133/1</f>
        <v>0</v>
      </c>
      <c r="P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0</v>
      </c>
      <c r="Q133" s="58">
        <f>P133*G133/1</f>
        <v>0</v>
      </c>
      <c r="R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0</v>
      </c>
      <c r="S133" s="58">
        <f>R133*G133/1</f>
        <v>0</v>
      </c>
      <c r="T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0</v>
      </c>
      <c r="U133" s="58">
        <f>T133*G133/1</f>
        <v>0</v>
      </c>
      <c r="V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0</v>
      </c>
      <c r="W133" s="58">
        <f>V133*G133/1</f>
        <v>0</v>
      </c>
      <c r="X133" s="58">
        <f>IF(
                        C133="INSUMO",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A133&amp;B133,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A133&amp;B133,AE:AE,
                                                    0)
                                            ),
                                            "Não encontrado")
                                    )</f>
        <v>5.0999999999999996</v>
      </c>
      <c r="Y133" s="58">
        <f>X133*G133/1</f>
        <v>1.14435687</v>
      </c>
      <c r="Z133" s="58">
        <f>IF(
                            C133="INSUMO",
                            IFERROR(
                                INDEX(
                                    Insumos!F:F,
                                    MATCH(
                                        A133&amp;B133,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A133&amp;B133,AE:AE,
                                        0)
                                ),
                                "Não encontrado")
                        )</f>
        <v>46.655039200000004</v>
      </c>
      <c r="AA133" s="58">
        <f>G133*Z133</f>
        <v>10.46863031934104</v>
      </c>
      <c r="AB133" s="59"/>
      <c r="AC133" s="59"/>
      <c r="AD133" s="129" t="s">
        <v>38</v>
      </c>
    </row>
    <row r="134" spans="1:31" x14ac:dyDescent="0.2">
      <c r="A134" s="46" t="s">
        <v>154</v>
      </c>
      <c r="B134" s="47" t="s">
        <v>42</v>
      </c>
      <c r="C134" s="48" t="s">
        <v>78</v>
      </c>
      <c r="D134" s="49" t="s">
        <v>39</v>
      </c>
      <c r="E134" s="130" t="s">
        <v>155</v>
      </c>
      <c r="F134" s="50" t="s">
        <v>80</v>
      </c>
      <c r="G134" s="50">
        <v>0.1121919</v>
      </c>
      <c r="H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0</v>
      </c>
      <c r="I134" s="51">
        <f>H134*G134/1</f>
        <v>0</v>
      </c>
      <c r="J134" s="51">
        <f t="shared" si="52"/>
        <v>29.321421999999998</v>
      </c>
      <c r="K134" s="51">
        <f t="shared" si="52"/>
        <v>3.2896260448817998</v>
      </c>
      <c r="L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24.221422</v>
      </c>
      <c r="M134" s="51">
        <f>L134*G134/1</f>
        <v>2.7174473548817999</v>
      </c>
      <c r="N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0</v>
      </c>
      <c r="O134" s="51">
        <f>N134*G134/1</f>
        <v>0</v>
      </c>
      <c r="P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0</v>
      </c>
      <c r="Q134" s="51">
        <f>P134*G134/1</f>
        <v>0</v>
      </c>
      <c r="R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0</v>
      </c>
      <c r="S134" s="51">
        <f>R134*G134/1</f>
        <v>0</v>
      </c>
      <c r="T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0</v>
      </c>
      <c r="U134" s="51">
        <f>T134*G134/1</f>
        <v>0</v>
      </c>
      <c r="V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0</v>
      </c>
      <c r="W134" s="51">
        <f>V134*G134/1</f>
        <v>0</v>
      </c>
      <c r="X134" s="51">
        <f>IF(
                        C134="INSUMO",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A134&amp;B134,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A134&amp;B134,AE:AE,
                                                    0)
                                            ),
                                            "Não encontrado")
                                    )</f>
        <v>5.0999999999999996</v>
      </c>
      <c r="Y134" s="51">
        <f>X134*G134/1</f>
        <v>0.57217868999999999</v>
      </c>
      <c r="Z134" s="51">
        <f>IF(
                            C134="INSUMO",
                            IFERROR(
                                INDEX(
                                    Insumos!F:F,
                                    MATCH(
                                        A134&amp;B134,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A134&amp;B134,AE:AE,
                                        0)
                                ),
                                "Não encontrado")
                        )</f>
        <v>29.321422000000002</v>
      </c>
      <c r="AA134" s="51">
        <f>G134*Z134</f>
        <v>3.2896260448818002</v>
      </c>
      <c r="AB134" s="52"/>
      <c r="AC134" s="52"/>
      <c r="AD134" s="130" t="s">
        <v>38</v>
      </c>
    </row>
    <row r="135" spans="1:31" x14ac:dyDescent="0.2">
      <c r="A135" s="53" t="s">
        <v>232</v>
      </c>
      <c r="B135" s="54" t="s">
        <v>42</v>
      </c>
      <c r="C135" s="55" t="s">
        <v>46</v>
      </c>
      <c r="D135" s="56" t="s">
        <v>39</v>
      </c>
      <c r="E135" s="129" t="s">
        <v>233</v>
      </c>
      <c r="F135" s="57" t="s">
        <v>73</v>
      </c>
      <c r="G135" s="57">
        <v>1</v>
      </c>
      <c r="H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7.22</v>
      </c>
      <c r="I135" s="58">
        <f>H135*G135/1</f>
        <v>7.22</v>
      </c>
      <c r="J135" s="58">
        <f t="shared" si="52"/>
        <v>0</v>
      </c>
      <c r="K135" s="58">
        <f t="shared" si="52"/>
        <v>0</v>
      </c>
      <c r="L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M135" s="58">
        <f>L135*G135/1</f>
        <v>0</v>
      </c>
      <c r="N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O135" s="58">
        <f>N135*G135/1</f>
        <v>0</v>
      </c>
      <c r="P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Q135" s="58">
        <f>P135*G135/1</f>
        <v>0</v>
      </c>
      <c r="R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S135" s="58">
        <f>R135*G135/1</f>
        <v>0</v>
      </c>
      <c r="T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U135" s="58">
        <f>T135*G135/1</f>
        <v>0</v>
      </c>
      <c r="V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W135" s="58">
        <f>V135*G135/1</f>
        <v>0</v>
      </c>
      <c r="X135" s="58">
        <f>IF(
                        C135="INSUMO",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A135&amp;B135,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A135&amp;B135,AE:AE,
                                                    0)
                                            ),
                                            "Não encontrado")
                                    )</f>
        <v>0</v>
      </c>
      <c r="Y135" s="58">
        <f>X135*G135/1</f>
        <v>0</v>
      </c>
      <c r="Z135" s="58">
        <f>IF(
                            C135="INSUMO",
                            IFERROR(
                                INDEX(
                                    Insumos!F:F,
                                    MATCH(
                                        A135&amp;B135,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A135&amp;B135,AE:AE,
                                        0)
                                ),
                                "Não encontrado")
                        )</f>
        <v>7.22</v>
      </c>
      <c r="AA135" s="58">
        <f>G135*Z135</f>
        <v>7.22</v>
      </c>
      <c r="AB135" s="59"/>
      <c r="AC135" s="59"/>
      <c r="AD135" s="129" t="s">
        <v>38</v>
      </c>
    </row>
    <row r="136" spans="1:31" ht="25.5" x14ac:dyDescent="0.2">
      <c r="A136" s="46" t="s">
        <v>234</v>
      </c>
      <c r="B136" s="47" t="s">
        <v>42</v>
      </c>
      <c r="C136" s="48" t="s">
        <v>46</v>
      </c>
      <c r="D136" s="49" t="s">
        <v>39</v>
      </c>
      <c r="E136" s="130" t="s">
        <v>235</v>
      </c>
      <c r="F136" s="50" t="s">
        <v>73</v>
      </c>
      <c r="G136" s="50">
        <v>2</v>
      </c>
      <c r="H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0.2</v>
      </c>
      <c r="I136" s="51">
        <f>H136*G136/1</f>
        <v>0.4</v>
      </c>
      <c r="J136" s="51">
        <f t="shared" si="52"/>
        <v>0</v>
      </c>
      <c r="K136" s="51">
        <f t="shared" si="52"/>
        <v>0</v>
      </c>
      <c r="L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M136" s="51">
        <f>L136*G136/1</f>
        <v>0</v>
      </c>
      <c r="N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O136" s="51">
        <f>N136*G136/1</f>
        <v>0</v>
      </c>
      <c r="P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Q136" s="51">
        <f>P136*G136/1</f>
        <v>0</v>
      </c>
      <c r="R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S136" s="51">
        <f>R136*G136/1</f>
        <v>0</v>
      </c>
      <c r="T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U136" s="51">
        <f>T136*G136/1</f>
        <v>0</v>
      </c>
      <c r="V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W136" s="51">
        <f>V136*G136/1</f>
        <v>0</v>
      </c>
      <c r="X136" s="51">
        <f>IF(
                        C136="INSUMO",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A136&amp;B136,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A136&amp;B136,AE:AE,
                                                    0)
                                            ),
                                            "Não encontrado")
                                    )</f>
        <v>0</v>
      </c>
      <c r="Y136" s="51">
        <f>X136*G136/1</f>
        <v>0</v>
      </c>
      <c r="Z136" s="51">
        <f>IF(
                            C136="INSUMO",
                            IFERROR(
                                INDEX(
                                    Insumos!F:F,
                                    MATCH(
                                        A136&amp;B136,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A136&amp;B136,AE:AE,
                                        0)
                                ),
                                "Não encontrado")
                        )</f>
        <v>0.2</v>
      </c>
      <c r="AA136" s="51">
        <f>G136*Z136</f>
        <v>0.4</v>
      </c>
      <c r="AB136" s="52"/>
      <c r="AC136" s="52"/>
      <c r="AD136" s="130" t="s">
        <v>38</v>
      </c>
    </row>
    <row r="137" spans="1:31" ht="25.5" x14ac:dyDescent="0.2">
      <c r="A137" s="38" t="s">
        <v>236</v>
      </c>
      <c r="B137" s="39" t="s">
        <v>42</v>
      </c>
      <c r="C137" s="40" t="s">
        <v>38</v>
      </c>
      <c r="D137" s="41" t="s">
        <v>39</v>
      </c>
      <c r="E137" s="128" t="s">
        <v>237</v>
      </c>
      <c r="F137" s="42" t="s">
        <v>73</v>
      </c>
      <c r="G137" s="43"/>
      <c r="H137" s="44"/>
      <c r="I137" s="44">
        <f>SUM(I138:I139)</f>
        <v>12.780000000000001</v>
      </c>
      <c r="J137" s="44"/>
      <c r="K137" s="44">
        <f>SUM(K138:K139)</f>
        <v>27.351526032000002</v>
      </c>
      <c r="L137" s="44"/>
      <c r="M137" s="44">
        <f>SUM(M138:M139)</f>
        <v>23.679526032000002</v>
      </c>
      <c r="N137" s="44"/>
      <c r="O137" s="44">
        <f>SUM(O138:O139)</f>
        <v>0</v>
      </c>
      <c r="P137" s="44"/>
      <c r="Q137" s="44">
        <f>SUM(Q138:Q139)</f>
        <v>0</v>
      </c>
      <c r="R137" s="44"/>
      <c r="S137" s="44">
        <f>SUM(S138:S139)</f>
        <v>0</v>
      </c>
      <c r="T137" s="44"/>
      <c r="U137" s="44">
        <f>SUM(U138:U139)</f>
        <v>0</v>
      </c>
      <c r="V137" s="44"/>
      <c r="W137" s="44">
        <f>SUM(W138:W139)</f>
        <v>0</v>
      </c>
      <c r="X137" s="44"/>
      <c r="Y137" s="44">
        <f>SUM(Y138:Y139)</f>
        <v>3.6719999999999997</v>
      </c>
      <c r="Z137" s="44"/>
      <c r="AA137" s="44">
        <f>SUM(AA138:AA139)</f>
        <v>40.131526032000011</v>
      </c>
      <c r="AB137" s="45" t="s">
        <v>38</v>
      </c>
      <c r="AC137" s="45"/>
      <c r="AD137" s="128" t="s">
        <v>38</v>
      </c>
      <c r="AE137" t="str">
        <f>A137&amp;B137&amp;C137</f>
        <v>91953SINAPI</v>
      </c>
    </row>
    <row r="138" spans="1:31" ht="25.5" x14ac:dyDescent="0.2">
      <c r="A138" s="53" t="s">
        <v>238</v>
      </c>
      <c r="B138" s="54" t="s">
        <v>42</v>
      </c>
      <c r="C138" s="55" t="s">
        <v>78</v>
      </c>
      <c r="D138" s="56" t="s">
        <v>39</v>
      </c>
      <c r="E138" s="129" t="s">
        <v>239</v>
      </c>
      <c r="F138" s="57" t="s">
        <v>73</v>
      </c>
      <c r="G138" s="57">
        <v>1</v>
      </c>
      <c r="H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7.78</v>
      </c>
      <c r="I138" s="58">
        <f>H138*G138/1</f>
        <v>7.78</v>
      </c>
      <c r="J138" s="58">
        <f>T138 + N138 + L138 + X138 + R138 + P138 + V138</f>
        <v>17.626538998400001</v>
      </c>
      <c r="K138" s="58">
        <f>U138 + O138 + M138 + Y138 + S138 + Q138 + W138</f>
        <v>17.626538998400001</v>
      </c>
      <c r="L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15.260138998400002</v>
      </c>
      <c r="M138" s="58">
        <f>L138*G138/1</f>
        <v>15.260138998400002</v>
      </c>
      <c r="N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0</v>
      </c>
      <c r="O138" s="58">
        <f>N138*G138/1</f>
        <v>0</v>
      </c>
      <c r="P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0</v>
      </c>
      <c r="Q138" s="58">
        <f>P138*G138/1</f>
        <v>0</v>
      </c>
      <c r="R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0</v>
      </c>
      <c r="S138" s="58">
        <f>R138*G138/1</f>
        <v>0</v>
      </c>
      <c r="T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0</v>
      </c>
      <c r="U138" s="58">
        <f>T138*G138/1</f>
        <v>0</v>
      </c>
      <c r="V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0</v>
      </c>
      <c r="W138" s="58">
        <f>V138*G138/1</f>
        <v>0</v>
      </c>
      <c r="X138" s="58">
        <f>IF(
                        C138="INSUMO",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A138&amp;B138,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A138&amp;B138,AE:AE,
                                                    0)
                                            ),
                                            "Não encontrado")
                                    )</f>
        <v>2.3664000000000001</v>
      </c>
      <c r="Y138" s="58">
        <f>X138*G138/1</f>
        <v>2.3664000000000001</v>
      </c>
      <c r="Z138" s="58">
        <f>IF(
                            C138="INSUMO",
                            IFERROR(
                                INDEX(
                                    Insumos!F:F,
                                    MATCH(
                                        A138&amp;B138,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A138&amp;B138,AE:AE,
                                        0)
                                ),
                                "Não encontrado")
                        )</f>
        <v>25.406538998400006</v>
      </c>
      <c r="AA138" s="58">
        <f>G138*Z138</f>
        <v>25.406538998400006</v>
      </c>
      <c r="AB138" s="59"/>
      <c r="AC138" s="59"/>
      <c r="AD138" s="129" t="s">
        <v>38</v>
      </c>
    </row>
    <row r="139" spans="1:31" ht="38.25" x14ac:dyDescent="0.2">
      <c r="A139" s="46" t="s">
        <v>240</v>
      </c>
      <c r="B139" s="47" t="s">
        <v>42</v>
      </c>
      <c r="C139" s="48" t="s">
        <v>78</v>
      </c>
      <c r="D139" s="49" t="s">
        <v>39</v>
      </c>
      <c r="E139" s="130" t="s">
        <v>241</v>
      </c>
      <c r="F139" s="50" t="s">
        <v>73</v>
      </c>
      <c r="G139" s="50">
        <v>1</v>
      </c>
      <c r="H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5</v>
      </c>
      <c r="I139" s="51">
        <f>H139*G139/1</f>
        <v>5</v>
      </c>
      <c r="J139" s="51">
        <f>T139 + N139 + L139 + X139 + R139 + P139 + V139</f>
        <v>9.7249870335999997</v>
      </c>
      <c r="K139" s="51">
        <f>U139 + O139 + M139 + Y139 + S139 + Q139 + W139</f>
        <v>9.7249870335999997</v>
      </c>
      <c r="L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8.4193870335999996</v>
      </c>
      <c r="M139" s="51">
        <f>L139*G139/1</f>
        <v>8.4193870335999996</v>
      </c>
      <c r="N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0</v>
      </c>
      <c r="O139" s="51">
        <f>N139*G139/1</f>
        <v>0</v>
      </c>
      <c r="P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0</v>
      </c>
      <c r="Q139" s="51">
        <f>P139*G139/1</f>
        <v>0</v>
      </c>
      <c r="R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0</v>
      </c>
      <c r="S139" s="51">
        <f>R139*G139/1</f>
        <v>0</v>
      </c>
      <c r="T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0</v>
      </c>
      <c r="U139" s="51">
        <f>T139*G139/1</f>
        <v>0</v>
      </c>
      <c r="V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0</v>
      </c>
      <c r="W139" s="51">
        <f>V139*G139/1</f>
        <v>0</v>
      </c>
      <c r="X139" s="51">
        <f>IF(
                        C139="INSUMO",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A139&amp;B139,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A139&amp;B139,AE:AE,
                                                    0)
                                            ),
                                            "Não encontrado")
                                    )</f>
        <v>1.3055999999999999</v>
      </c>
      <c r="Y139" s="51">
        <f>X139*G139/1</f>
        <v>1.3055999999999999</v>
      </c>
      <c r="Z139" s="51">
        <f>IF(
                            C139="INSUMO",
                            IFERROR(
                                INDEX(
                                    Insumos!F:F,
                                    MATCH(
                                        A139&amp;B139,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A139&amp;B139,AE:AE,
                                        0)
                                ),
                                "Não encontrado")
                        )</f>
        <v>14.724987033600001</v>
      </c>
      <c r="AA139" s="51">
        <f>G139*Z139</f>
        <v>14.724987033600001</v>
      </c>
      <c r="AB139" s="52"/>
      <c r="AC139" s="52"/>
      <c r="AD139" s="130" t="s">
        <v>38</v>
      </c>
    </row>
    <row r="140" spans="1:31" ht="38.25" x14ac:dyDescent="0.2">
      <c r="A140" s="38" t="s">
        <v>242</v>
      </c>
      <c r="B140" s="39" t="s">
        <v>42</v>
      </c>
      <c r="C140" s="40" t="s">
        <v>38</v>
      </c>
      <c r="D140" s="41" t="s">
        <v>39</v>
      </c>
      <c r="E140" s="128" t="s">
        <v>243</v>
      </c>
      <c r="F140" s="42" t="s">
        <v>101</v>
      </c>
      <c r="G140" s="43"/>
      <c r="H140" s="44"/>
      <c r="I140" s="44">
        <f>SUM(I141:I144)</f>
        <v>5.7818459999999998</v>
      </c>
      <c r="J140" s="44"/>
      <c r="K140" s="44">
        <f>SUM(K141:K144)</f>
        <v>15.897202114360002</v>
      </c>
      <c r="L140" s="44"/>
      <c r="M140" s="44">
        <f>SUM(M141:M144)</f>
        <v>13.804296114360001</v>
      </c>
      <c r="N140" s="44"/>
      <c r="O140" s="44">
        <f>SUM(O141:O144)</f>
        <v>0</v>
      </c>
      <c r="P140" s="44"/>
      <c r="Q140" s="44">
        <f>SUM(Q141:Q144)</f>
        <v>0</v>
      </c>
      <c r="R140" s="44"/>
      <c r="S140" s="44">
        <f>SUM(S141:S144)</f>
        <v>0</v>
      </c>
      <c r="T140" s="44"/>
      <c r="U140" s="44">
        <f>SUM(U141:U144)</f>
        <v>0</v>
      </c>
      <c r="V140" s="44"/>
      <c r="W140" s="44">
        <f>SUM(W141:W144)</f>
        <v>0</v>
      </c>
      <c r="X140" s="44"/>
      <c r="Y140" s="44">
        <f>SUM(Y141:Y144)</f>
        <v>2.0929060000000002</v>
      </c>
      <c r="Z140" s="44"/>
      <c r="AA140" s="44">
        <f>SUM(AA141:AA144)</f>
        <v>21.67904811436</v>
      </c>
      <c r="AB140" s="45" t="s">
        <v>38</v>
      </c>
      <c r="AC140" s="45"/>
      <c r="AD140" s="128" t="s">
        <v>38</v>
      </c>
      <c r="AE140" t="str">
        <f>A140&amp;B140&amp;C140</f>
        <v>91835SINAPI</v>
      </c>
    </row>
    <row r="141" spans="1:31" ht="51" x14ac:dyDescent="0.2">
      <c r="A141" s="53" t="s">
        <v>244</v>
      </c>
      <c r="B141" s="54" t="s">
        <v>42</v>
      </c>
      <c r="C141" s="55" t="s">
        <v>78</v>
      </c>
      <c r="D141" s="56" t="s">
        <v>39</v>
      </c>
      <c r="E141" s="129" t="s">
        <v>245</v>
      </c>
      <c r="F141" s="57" t="s">
        <v>101</v>
      </c>
      <c r="G141" s="57">
        <v>1</v>
      </c>
      <c r="H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1.392846</v>
      </c>
      <c r="I141" s="58">
        <f>H141*G141/1</f>
        <v>1.392846</v>
      </c>
      <c r="J141" s="58">
        <f t="shared" ref="J141:K144" si="53">T141 + N141 + L141 + X141 + R141 + P141 + V141</f>
        <v>8.9833441451600002</v>
      </c>
      <c r="K141" s="58">
        <f t="shared" si="53"/>
        <v>8.9833441451600002</v>
      </c>
      <c r="L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7.8186381451600004</v>
      </c>
      <c r="M141" s="58">
        <f>L141*G141/1</f>
        <v>7.8186381451600004</v>
      </c>
      <c r="N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0</v>
      </c>
      <c r="O141" s="58">
        <f>N141*G141/1</f>
        <v>0</v>
      </c>
      <c r="P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0</v>
      </c>
      <c r="Q141" s="58">
        <f>P141*G141/1</f>
        <v>0</v>
      </c>
      <c r="R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0</v>
      </c>
      <c r="S141" s="58">
        <f>R141*G141/1</f>
        <v>0</v>
      </c>
      <c r="T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0</v>
      </c>
      <c r="U141" s="58">
        <f>T141*G141/1</f>
        <v>0</v>
      </c>
      <c r="V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0</v>
      </c>
      <c r="W141" s="58">
        <f>V141*G141/1</f>
        <v>0</v>
      </c>
      <c r="X141" s="58">
        <f>IF(
                        C141="INSUMO",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A141&amp;B141,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A141&amp;B141,AE:AE,
                                                    0)
                                            ),
                                            "Não encontrado")
                                    )</f>
        <v>1.164706</v>
      </c>
      <c r="Y141" s="58">
        <f>X141*G141/1</f>
        <v>1.164706</v>
      </c>
      <c r="Z141" s="58">
        <f>IF(
                            C141="INSUMO",
                            IFERROR(
                                INDEX(
                                    Insumos!F:F,
                                    MATCH(
                                        A141&amp;B141,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A141&amp;B141,AE:AE,
                                        0)
                                ),
                                "Não encontrado")
                        )</f>
        <v>10.376190145160001</v>
      </c>
      <c r="AA141" s="58">
        <f>G141*Z141</f>
        <v>10.376190145160001</v>
      </c>
      <c r="AB141" s="59"/>
      <c r="AC141" s="59"/>
      <c r="AD141" s="129" t="s">
        <v>38</v>
      </c>
    </row>
    <row r="142" spans="1:31" x14ac:dyDescent="0.2">
      <c r="A142" s="46" t="s">
        <v>150</v>
      </c>
      <c r="B142" s="47" t="s">
        <v>42</v>
      </c>
      <c r="C142" s="48" t="s">
        <v>78</v>
      </c>
      <c r="D142" s="49" t="s">
        <v>39</v>
      </c>
      <c r="E142" s="130" t="s">
        <v>151</v>
      </c>
      <c r="F142" s="50" t="s">
        <v>80</v>
      </c>
      <c r="G142" s="50">
        <v>9.0999999999999998E-2</v>
      </c>
      <c r="H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0</v>
      </c>
      <c r="I142" s="51">
        <f>H142*G142/1</f>
        <v>0</v>
      </c>
      <c r="J142" s="51">
        <f t="shared" si="53"/>
        <v>46.655039200000004</v>
      </c>
      <c r="K142" s="51">
        <f t="shared" si="53"/>
        <v>4.2456085672000006</v>
      </c>
      <c r="L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41.555039200000003</v>
      </c>
      <c r="M142" s="51">
        <f>L142*G142/1</f>
        <v>3.7815085672000004</v>
      </c>
      <c r="N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0</v>
      </c>
      <c r="O142" s="51">
        <f>N142*G142/1</f>
        <v>0</v>
      </c>
      <c r="P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0</v>
      </c>
      <c r="Q142" s="51">
        <f>P142*G142/1</f>
        <v>0</v>
      </c>
      <c r="R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0</v>
      </c>
      <c r="S142" s="51">
        <f>R142*G142/1</f>
        <v>0</v>
      </c>
      <c r="T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0</v>
      </c>
      <c r="U142" s="51">
        <f>T142*G142/1</f>
        <v>0</v>
      </c>
      <c r="V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0</v>
      </c>
      <c r="W142" s="51">
        <f>V142*G142/1</f>
        <v>0</v>
      </c>
      <c r="X142" s="51">
        <f>IF(
                        C142="INSUMO",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A142&amp;B142,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A142&amp;B142,AE:AE,
                                                    0)
                                            ),
                                            "Não encontrado")
                                    )</f>
        <v>5.0999999999999996</v>
      </c>
      <c r="Y142" s="51">
        <f>X142*G142/1</f>
        <v>0.46409999999999996</v>
      </c>
      <c r="Z142" s="51">
        <f>IF(
                            C142="INSUMO",
                            IFERROR(
                                INDEX(
                                    Insumos!F:F,
                                    MATCH(
                                        A142&amp;B142,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A142&amp;B142,AE:AE,
                                        0)
                                ),
                                "Não encontrado")
                        )</f>
        <v>46.655039200000004</v>
      </c>
      <c r="AA142" s="51">
        <f>G142*Z142</f>
        <v>4.2456085672000006</v>
      </c>
      <c r="AB142" s="52"/>
      <c r="AC142" s="52"/>
      <c r="AD142" s="130" t="s">
        <v>38</v>
      </c>
    </row>
    <row r="143" spans="1:31" x14ac:dyDescent="0.2">
      <c r="A143" s="53" t="s">
        <v>154</v>
      </c>
      <c r="B143" s="54" t="s">
        <v>42</v>
      </c>
      <c r="C143" s="55" t="s">
        <v>78</v>
      </c>
      <c r="D143" s="56" t="s">
        <v>39</v>
      </c>
      <c r="E143" s="129" t="s">
        <v>155</v>
      </c>
      <c r="F143" s="57" t="s">
        <v>80</v>
      </c>
      <c r="G143" s="57">
        <v>9.0999999999999998E-2</v>
      </c>
      <c r="H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0</v>
      </c>
      <c r="I143" s="58">
        <f>H143*G143/1</f>
        <v>0</v>
      </c>
      <c r="J143" s="58">
        <f t="shared" si="53"/>
        <v>29.321421999999998</v>
      </c>
      <c r="K143" s="58">
        <f t="shared" si="53"/>
        <v>2.6682494019999998</v>
      </c>
      <c r="L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24.221422</v>
      </c>
      <c r="M143" s="58">
        <f>L143*G143/1</f>
        <v>2.2041494020000001</v>
      </c>
      <c r="N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0</v>
      </c>
      <c r="O143" s="58">
        <f>N143*G143/1</f>
        <v>0</v>
      </c>
      <c r="P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0</v>
      </c>
      <c r="Q143" s="58">
        <f>P143*G143/1</f>
        <v>0</v>
      </c>
      <c r="R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0</v>
      </c>
      <c r="S143" s="58">
        <f>R143*G143/1</f>
        <v>0</v>
      </c>
      <c r="T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0</v>
      </c>
      <c r="U143" s="58">
        <f>T143*G143/1</f>
        <v>0</v>
      </c>
      <c r="V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0</v>
      </c>
      <c r="W143" s="58">
        <f>V143*G143/1</f>
        <v>0</v>
      </c>
      <c r="X143" s="58">
        <f>IF(
                        C143="INSUMO",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A143&amp;B143,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A143&amp;B143,AE:AE,
                                                    0)
                                            ),
                                            "Não encontrado")
                                    )</f>
        <v>5.0999999999999996</v>
      </c>
      <c r="Y143" s="58">
        <f>X143*G143/1</f>
        <v>0.46409999999999996</v>
      </c>
      <c r="Z143" s="58">
        <f>IF(
                            C143="INSUMO",
                            IFERROR(
                                INDEX(
                                    Insumos!F:F,
                                    MATCH(
                                        A143&amp;B143,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A143&amp;B143,AE:AE,
                                        0)
                                ),
                                "Não encontrado")
                        )</f>
        <v>29.321422000000002</v>
      </c>
      <c r="AA143" s="58">
        <f>G143*Z143</f>
        <v>2.6682494020000003</v>
      </c>
      <c r="AB143" s="59"/>
      <c r="AC143" s="59"/>
      <c r="AD143" s="129" t="s">
        <v>38</v>
      </c>
    </row>
    <row r="144" spans="1:31" ht="25.5" x14ac:dyDescent="0.2">
      <c r="A144" s="46" t="s">
        <v>246</v>
      </c>
      <c r="B144" s="47" t="s">
        <v>42</v>
      </c>
      <c r="C144" s="48" t="s">
        <v>46</v>
      </c>
      <c r="D144" s="49" t="s">
        <v>39</v>
      </c>
      <c r="E144" s="130" t="s">
        <v>247</v>
      </c>
      <c r="F144" s="50" t="s">
        <v>101</v>
      </c>
      <c r="G144" s="50">
        <v>1.1000000000000001</v>
      </c>
      <c r="H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3.99</v>
      </c>
      <c r="I144" s="51">
        <f>H144*G144/1</f>
        <v>4.3890000000000002</v>
      </c>
      <c r="J144" s="51">
        <f t="shared" si="53"/>
        <v>0</v>
      </c>
      <c r="K144" s="51">
        <f t="shared" si="53"/>
        <v>0</v>
      </c>
      <c r="L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M144" s="51">
        <f>L144*G144/1</f>
        <v>0</v>
      </c>
      <c r="N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O144" s="51">
        <f>N144*G144/1</f>
        <v>0</v>
      </c>
      <c r="P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Q144" s="51">
        <f>P144*G144/1</f>
        <v>0</v>
      </c>
      <c r="R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S144" s="51">
        <f>R144*G144/1</f>
        <v>0</v>
      </c>
      <c r="T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U144" s="51">
        <f>T144*G144/1</f>
        <v>0</v>
      </c>
      <c r="V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W144" s="51">
        <f>V144*G144/1</f>
        <v>0</v>
      </c>
      <c r="X144" s="51">
        <f>IF(
                        C144="INSUMO",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A144&amp;B144,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A144&amp;B144,AE:AE,
                                                    0)
                                            ),
                                            "Não encontrado")
                                    )</f>
        <v>0</v>
      </c>
      <c r="Y144" s="51">
        <f>X144*G144/1</f>
        <v>0</v>
      </c>
      <c r="Z144" s="51">
        <f>IF(
                            C144="INSUMO",
                            IFERROR(
                                INDEX(
                                    Insumos!F:F,
                                    MATCH(
                                        A144&amp;B144,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A144&amp;B144,AE:AE,
                                        0)
                                ),
                                "Não encontrado")
                        )</f>
        <v>3.99</v>
      </c>
      <c r="AA144" s="51">
        <f>G144*Z144</f>
        <v>4.3890000000000002</v>
      </c>
      <c r="AB144" s="52"/>
      <c r="AC144" s="52"/>
      <c r="AD144" s="130" t="s">
        <v>38</v>
      </c>
    </row>
    <row r="145" spans="1:31" ht="25.5" x14ac:dyDescent="0.2">
      <c r="A145" s="38" t="s">
        <v>248</v>
      </c>
      <c r="B145" s="39" t="s">
        <v>42</v>
      </c>
      <c r="C145" s="40" t="s">
        <v>38</v>
      </c>
      <c r="D145" s="41" t="s">
        <v>39</v>
      </c>
      <c r="E145" s="128" t="s">
        <v>249</v>
      </c>
      <c r="F145" s="42" t="s">
        <v>101</v>
      </c>
      <c r="G145" s="43"/>
      <c r="H145" s="44"/>
      <c r="I145" s="44">
        <f>SUM(I146:I148)</f>
        <v>6.6780000000000008</v>
      </c>
      <c r="J145" s="44"/>
      <c r="K145" s="44">
        <f>SUM(K146:K148)</f>
        <v>0.64982389735236001</v>
      </c>
      <c r="L145" s="44"/>
      <c r="M145" s="44">
        <f>SUM(M146:M148)</f>
        <v>0.56533729735236005</v>
      </c>
      <c r="N145" s="44"/>
      <c r="O145" s="44">
        <f>SUM(O146:O148)</f>
        <v>0</v>
      </c>
      <c r="P145" s="44"/>
      <c r="Q145" s="44">
        <f>SUM(Q146:Q148)</f>
        <v>0</v>
      </c>
      <c r="R145" s="44"/>
      <c r="S145" s="44">
        <f>SUM(S146:S148)</f>
        <v>0</v>
      </c>
      <c r="T145" s="44"/>
      <c r="U145" s="44">
        <f>SUM(U146:U148)</f>
        <v>0</v>
      </c>
      <c r="V145" s="44"/>
      <c r="W145" s="44">
        <f>SUM(W146:W148)</f>
        <v>0</v>
      </c>
      <c r="X145" s="44"/>
      <c r="Y145" s="44">
        <f>SUM(Y146:Y148)</f>
        <v>8.4486599999999995E-2</v>
      </c>
      <c r="Z145" s="44"/>
      <c r="AA145" s="44">
        <f>SUM(AA146:AA148)</f>
        <v>7.3278238973523608</v>
      </c>
      <c r="AB145" s="45" t="s">
        <v>38</v>
      </c>
      <c r="AC145" s="45"/>
      <c r="AD145" s="128" t="s">
        <v>38</v>
      </c>
      <c r="AE145" t="str">
        <f>A145&amp;B145&amp;C145</f>
        <v>98295SINAPI</v>
      </c>
    </row>
    <row r="146" spans="1:31" x14ac:dyDescent="0.2">
      <c r="A146" s="53" t="s">
        <v>150</v>
      </c>
      <c r="B146" s="54" t="s">
        <v>42</v>
      </c>
      <c r="C146" s="55" t="s">
        <v>78</v>
      </c>
      <c r="D146" s="56" t="s">
        <v>39</v>
      </c>
      <c r="E146" s="129" t="s">
        <v>151</v>
      </c>
      <c r="F146" s="57" t="s">
        <v>80</v>
      </c>
      <c r="G146" s="57">
        <v>9.4663000000000004E-3</v>
      </c>
      <c r="H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0</v>
      </c>
      <c r="I146" s="58">
        <f>H146*G146/1</f>
        <v>0</v>
      </c>
      <c r="J146" s="58">
        <f t="shared" ref="J146:K148" si="54">T146 + N146 + L146 + X146 + R146 + P146 + V146</f>
        <v>46.655039200000004</v>
      </c>
      <c r="K146" s="58">
        <f t="shared" si="54"/>
        <v>0.44165059757896002</v>
      </c>
      <c r="L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41.555039200000003</v>
      </c>
      <c r="M146" s="58">
        <f>L146*G146/1</f>
        <v>0.39337246757896005</v>
      </c>
      <c r="N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0</v>
      </c>
      <c r="O146" s="58">
        <f>N146*G146/1</f>
        <v>0</v>
      </c>
      <c r="P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0</v>
      </c>
      <c r="Q146" s="58">
        <f>P146*G146/1</f>
        <v>0</v>
      </c>
      <c r="R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0</v>
      </c>
      <c r="S146" s="58">
        <f>R146*G146/1</f>
        <v>0</v>
      </c>
      <c r="T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0</v>
      </c>
      <c r="U146" s="58">
        <f>T146*G146/1</f>
        <v>0</v>
      </c>
      <c r="V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0</v>
      </c>
      <c r="W146" s="58">
        <f>V146*G146/1</f>
        <v>0</v>
      </c>
      <c r="X146" s="58">
        <f>IF(
                        C146="INSUMO",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A146&amp;B146,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A146&amp;B146,AE:AE,
                                                    0)
                                            ),
                                            "Não encontrado")
                                    )</f>
        <v>5.0999999999999996</v>
      </c>
      <c r="Y146" s="58">
        <f>X146*G146/1</f>
        <v>4.8278129999999995E-2</v>
      </c>
      <c r="Z146" s="58">
        <f>IF(
                            C146="INSUMO",
                            IFERROR(
                                INDEX(
                                    Insumos!F:F,
                                    MATCH(
                                        A146&amp;B146,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A146&amp;B146,AE:AE,
                                        0)
                                ),
                                "Não encontrado")
                        )</f>
        <v>46.655039200000004</v>
      </c>
      <c r="AA146" s="58">
        <f>G146*Z146</f>
        <v>0.44165059757896008</v>
      </c>
      <c r="AB146" s="59"/>
      <c r="AC146" s="59"/>
      <c r="AD146" s="129" t="s">
        <v>38</v>
      </c>
    </row>
    <row r="147" spans="1:31" x14ac:dyDescent="0.2">
      <c r="A147" s="46" t="s">
        <v>154</v>
      </c>
      <c r="B147" s="47" t="s">
        <v>42</v>
      </c>
      <c r="C147" s="48" t="s">
        <v>78</v>
      </c>
      <c r="D147" s="49" t="s">
        <v>39</v>
      </c>
      <c r="E147" s="130" t="s">
        <v>155</v>
      </c>
      <c r="F147" s="50" t="s">
        <v>80</v>
      </c>
      <c r="G147" s="50">
        <v>7.0996999999999996E-3</v>
      </c>
      <c r="H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0</v>
      </c>
      <c r="I147" s="51">
        <f>H147*G147/1</f>
        <v>0</v>
      </c>
      <c r="J147" s="51">
        <f t="shared" si="54"/>
        <v>29.321421999999998</v>
      </c>
      <c r="K147" s="51">
        <f t="shared" si="54"/>
        <v>0.20817329977339999</v>
      </c>
      <c r="L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24.221422</v>
      </c>
      <c r="M147" s="51">
        <f>L147*G147/1</f>
        <v>0.1719648297734</v>
      </c>
      <c r="N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0</v>
      </c>
      <c r="O147" s="51">
        <f>N147*G147/1</f>
        <v>0</v>
      </c>
      <c r="P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0</v>
      </c>
      <c r="Q147" s="51">
        <f>P147*G147/1</f>
        <v>0</v>
      </c>
      <c r="R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0</v>
      </c>
      <c r="S147" s="51">
        <f>R147*G147/1</f>
        <v>0</v>
      </c>
      <c r="T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0</v>
      </c>
      <c r="U147" s="51">
        <f>T147*G147/1</f>
        <v>0</v>
      </c>
      <c r="V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0</v>
      </c>
      <c r="W147" s="51">
        <f>V147*G147/1</f>
        <v>0</v>
      </c>
      <c r="X147" s="51">
        <f>IF(
                        C147="INSUMO",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A147&amp;B147,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A147&amp;B147,AE:AE,
                                                    0)
                                            ),
                                            "Não encontrado")
                                    )</f>
        <v>5.0999999999999996</v>
      </c>
      <c r="Y147" s="51">
        <f>X147*G147/1</f>
        <v>3.6208469999999993E-2</v>
      </c>
      <c r="Z147" s="51">
        <f>IF(
                            C147="INSUMO",
                            IFERROR(
                                INDEX(
                                    Insumos!F:F,
                                    MATCH(
                                        A147&amp;B147,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A147&amp;B147,AE:AE,
                                        0)
                                ),
                                "Não encontrado")
                        )</f>
        <v>29.321422000000002</v>
      </c>
      <c r="AA147" s="51">
        <f>G147*Z147</f>
        <v>0.20817329977339999</v>
      </c>
      <c r="AB147" s="52"/>
      <c r="AC147" s="52"/>
      <c r="AD147" s="130" t="s">
        <v>38</v>
      </c>
    </row>
    <row r="148" spans="1:31" ht="25.5" x14ac:dyDescent="0.2">
      <c r="A148" s="53" t="s">
        <v>250</v>
      </c>
      <c r="B148" s="54" t="s">
        <v>42</v>
      </c>
      <c r="C148" s="55" t="s">
        <v>46</v>
      </c>
      <c r="D148" s="56" t="s">
        <v>39</v>
      </c>
      <c r="E148" s="129" t="s">
        <v>251</v>
      </c>
      <c r="F148" s="57" t="s">
        <v>101</v>
      </c>
      <c r="G148" s="57">
        <v>1.05</v>
      </c>
      <c r="H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6.36</v>
      </c>
      <c r="I148" s="58">
        <f>H148*G148/1</f>
        <v>6.6780000000000008</v>
      </c>
      <c r="J148" s="58">
        <f t="shared" si="54"/>
        <v>0</v>
      </c>
      <c r="K148" s="58">
        <f t="shared" si="54"/>
        <v>0</v>
      </c>
      <c r="L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M148" s="58">
        <f>L148*G148/1</f>
        <v>0</v>
      </c>
      <c r="N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O148" s="58">
        <f>N148*G148/1</f>
        <v>0</v>
      </c>
      <c r="P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Q148" s="58">
        <f>P148*G148/1</f>
        <v>0</v>
      </c>
      <c r="R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S148" s="58">
        <f>R148*G148/1</f>
        <v>0</v>
      </c>
      <c r="T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U148" s="58">
        <f>T148*G148/1</f>
        <v>0</v>
      </c>
      <c r="V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W148" s="58">
        <f>V148*G148/1</f>
        <v>0</v>
      </c>
      <c r="X148" s="58">
        <f>IF(
                        C148="INSUMO",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A148&amp;B148,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A148&amp;B148,AE:AE,
                                                    0)
                                            ),
                                            "Não encontrado")
                                    )</f>
        <v>0</v>
      </c>
      <c r="Y148" s="58">
        <f>X148*G148/1</f>
        <v>0</v>
      </c>
      <c r="Z148" s="58">
        <f>IF(
                            C148="INSUMO",
                            IFERROR(
                                INDEX(
                                    Insumos!F:F,
                                    MATCH(
                                        A148&amp;B148,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A148&amp;B148,AE:AE,
                                        0)
                                ),
                                "Não encontrado")
                        )</f>
        <v>6.36</v>
      </c>
      <c r="AA148" s="58">
        <f>G148*Z148</f>
        <v>6.6780000000000008</v>
      </c>
      <c r="AB148" s="59"/>
      <c r="AC148" s="59"/>
      <c r="AD148" s="129" t="s">
        <v>38</v>
      </c>
    </row>
    <row r="149" spans="1:31" ht="25.5" x14ac:dyDescent="0.2">
      <c r="A149" s="38" t="s">
        <v>252</v>
      </c>
      <c r="B149" s="39" t="s">
        <v>37</v>
      </c>
      <c r="C149" s="40" t="s">
        <v>38</v>
      </c>
      <c r="D149" s="41" t="s">
        <v>39</v>
      </c>
      <c r="E149" s="128" t="s">
        <v>253</v>
      </c>
      <c r="F149" s="42" t="s">
        <v>101</v>
      </c>
      <c r="G149" s="43"/>
      <c r="H149" s="44"/>
      <c r="I149" s="44">
        <f>SUM(I150:I151)</f>
        <v>39.74</v>
      </c>
      <c r="J149" s="44"/>
      <c r="K149" s="44">
        <f>SUM(K150:K151)</f>
        <v>17.966331199999999</v>
      </c>
      <c r="L149" s="44"/>
      <c r="M149" s="44">
        <f>SUM(M150:M151)</f>
        <v>15.456331199999999</v>
      </c>
      <c r="N149" s="44"/>
      <c r="O149" s="44">
        <f>SUM(O150:O151)</f>
        <v>0</v>
      </c>
      <c r="P149" s="44"/>
      <c r="Q149" s="44">
        <f>SUM(Q150:Q151)</f>
        <v>0</v>
      </c>
      <c r="R149" s="44"/>
      <c r="S149" s="44">
        <f>SUM(S150:S151)</f>
        <v>0</v>
      </c>
      <c r="T149" s="44"/>
      <c r="U149" s="44">
        <f>SUM(U150:U151)</f>
        <v>0</v>
      </c>
      <c r="V149" s="44"/>
      <c r="W149" s="44">
        <f>SUM(W150:W151)</f>
        <v>0</v>
      </c>
      <c r="X149" s="44"/>
      <c r="Y149" s="44">
        <f>SUM(Y150:Y151)</f>
        <v>2.5099999999999998</v>
      </c>
      <c r="Z149" s="44"/>
      <c r="AA149" s="44">
        <f>SUM(AA150:AA151)</f>
        <v>57.706331200000001</v>
      </c>
      <c r="AB149" s="45" t="s">
        <v>38</v>
      </c>
      <c r="AC149" s="45"/>
      <c r="AD149" s="128" t="s">
        <v>38</v>
      </c>
      <c r="AE149" t="str">
        <f>A149&amp;B149&amp;C149</f>
        <v>0463PRÓPRIA</v>
      </c>
    </row>
    <row r="150" spans="1:31" x14ac:dyDescent="0.2">
      <c r="A150" s="53" t="s">
        <v>254</v>
      </c>
      <c r="B150" s="54" t="s">
        <v>37</v>
      </c>
      <c r="C150" s="55" t="s">
        <v>46</v>
      </c>
      <c r="D150" s="56" t="s">
        <v>39</v>
      </c>
      <c r="E150" s="129" t="s">
        <v>255</v>
      </c>
      <c r="F150" s="57" t="s">
        <v>101</v>
      </c>
      <c r="G150" s="57">
        <v>1</v>
      </c>
      <c r="H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39.74</v>
      </c>
      <c r="I150" s="58">
        <f>H150*G150/1</f>
        <v>39.74</v>
      </c>
      <c r="J150" s="58">
        <f>T150 + N150 + L150 + X150 + R150 + P150 + V150</f>
        <v>0</v>
      </c>
      <c r="K150" s="58">
        <f>U150 + O150 + M150 + Y150 + S150 + Q150 + W150</f>
        <v>0</v>
      </c>
      <c r="L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M150" s="58">
        <f>L150*G150/1</f>
        <v>0</v>
      </c>
      <c r="N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O150" s="58">
        <f>N150*G150/1</f>
        <v>0</v>
      </c>
      <c r="P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Q150" s="58">
        <f>P150*G150/1</f>
        <v>0</v>
      </c>
      <c r="R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S150" s="58">
        <f>R150*G150/1</f>
        <v>0</v>
      </c>
      <c r="T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U150" s="58">
        <f>T150*G150/1</f>
        <v>0</v>
      </c>
      <c r="V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W150" s="58">
        <f>V150*G150/1</f>
        <v>0</v>
      </c>
      <c r="X150" s="58">
        <f>IF(
                        C150="INSUMO",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A150&amp;B150,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A150&amp;B150,AE:AE,
                                                    0)
                                            ),
                                            "Não encontrado")
                                    )</f>
        <v>0</v>
      </c>
      <c r="Y150" s="58">
        <f>X150*G150/1</f>
        <v>0</v>
      </c>
      <c r="Z150" s="58">
        <f>IF(
                            C150="INSUMO",
                            IFERROR(
                                INDEX(
                                    Insumos!F:F,
                                    MATCH(
                                        A150&amp;B150,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A150&amp;B150,AE:AE,
                                        0)
                                ),
                                "Não encontrado")
                        )</f>
        <v>39.74</v>
      </c>
      <c r="AA150" s="58">
        <f>G150*Z150</f>
        <v>39.74</v>
      </c>
      <c r="AB150" s="59"/>
      <c r="AC150" s="59"/>
      <c r="AD150" s="129" t="s">
        <v>38</v>
      </c>
    </row>
    <row r="151" spans="1:31" x14ac:dyDescent="0.2">
      <c r="A151" s="46" t="s">
        <v>170</v>
      </c>
      <c r="B151" s="47" t="s">
        <v>42</v>
      </c>
      <c r="C151" s="48" t="s">
        <v>78</v>
      </c>
      <c r="D151" s="49" t="s">
        <v>39</v>
      </c>
      <c r="E151" s="130" t="s">
        <v>171</v>
      </c>
      <c r="F151" s="50" t="s">
        <v>80</v>
      </c>
      <c r="G151" s="50">
        <v>0.5</v>
      </c>
      <c r="H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0</v>
      </c>
      <c r="I151" s="51">
        <f>H151*G151/1</f>
        <v>0</v>
      </c>
      <c r="J151" s="51">
        <f>T151 + N151 + L151 + X151 + R151 + P151 + V151</f>
        <v>35.932662399999998</v>
      </c>
      <c r="K151" s="51">
        <f>U151 + O151 + M151 + Y151 + S151 + Q151 + W151</f>
        <v>17.966331199999999</v>
      </c>
      <c r="L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30.912662399999999</v>
      </c>
      <c r="M151" s="51">
        <f>L151*G151/1</f>
        <v>15.456331199999999</v>
      </c>
      <c r="N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0</v>
      </c>
      <c r="O151" s="51">
        <f>N151*G151/1</f>
        <v>0</v>
      </c>
      <c r="P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0</v>
      </c>
      <c r="Q151" s="51">
        <f>P151*G151/1</f>
        <v>0</v>
      </c>
      <c r="R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0</v>
      </c>
      <c r="S151" s="51">
        <f>R151*G151/1</f>
        <v>0</v>
      </c>
      <c r="T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0</v>
      </c>
      <c r="U151" s="51">
        <f>T151*G151/1</f>
        <v>0</v>
      </c>
      <c r="V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0</v>
      </c>
      <c r="W151" s="51">
        <f>V151*G151/1</f>
        <v>0</v>
      </c>
      <c r="X151" s="51">
        <f>IF(
                        C151="INSUMO",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A151&amp;B151,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A151&amp;B151,AE:AE,
                                                    0)
                                            ),
                                            "Não encontrado")
                                    )</f>
        <v>5.0199999999999996</v>
      </c>
      <c r="Y151" s="51">
        <f>X151*G151/1</f>
        <v>2.5099999999999998</v>
      </c>
      <c r="Z151" s="51">
        <f>IF(
                            C151="INSUMO",
                            IFERROR(
                                INDEX(
                                    Insumos!F:F,
                                    MATCH(
                                        A151&amp;B151,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A151&amp;B151,AE:AE,
                                        0)
                                ),
                                "Não encontrado")
                        )</f>
        <v>35.932662399999998</v>
      </c>
      <c r="AA151" s="51">
        <f>G151*Z151</f>
        <v>17.966331199999999</v>
      </c>
      <c r="AB151" s="52"/>
      <c r="AC151" s="52"/>
      <c r="AD151" s="130" t="s">
        <v>38</v>
      </c>
    </row>
    <row r="152" spans="1:31" ht="25.5" x14ac:dyDescent="0.2">
      <c r="A152" s="38" t="s">
        <v>256</v>
      </c>
      <c r="B152" s="39" t="s">
        <v>42</v>
      </c>
      <c r="C152" s="40" t="s">
        <v>38</v>
      </c>
      <c r="D152" s="41" t="s">
        <v>39</v>
      </c>
      <c r="E152" s="128" t="s">
        <v>257</v>
      </c>
      <c r="F152" s="42" t="s">
        <v>85</v>
      </c>
      <c r="G152" s="43"/>
      <c r="H152" s="44"/>
      <c r="I152" s="44">
        <f>SUM(I153:I155)</f>
        <v>6.5122499999999999</v>
      </c>
      <c r="J152" s="44"/>
      <c r="K152" s="44">
        <f>SUM(K153:K155)</f>
        <v>7.5385117388399987</v>
      </c>
      <c r="L152" s="44"/>
      <c r="M152" s="44">
        <f>SUM(M153:M155)</f>
        <v>6.1639567388399996</v>
      </c>
      <c r="N152" s="44"/>
      <c r="O152" s="44">
        <f>SUM(O153:O155)</f>
        <v>0</v>
      </c>
      <c r="P152" s="44"/>
      <c r="Q152" s="44">
        <f>SUM(Q153:Q155)</f>
        <v>0</v>
      </c>
      <c r="R152" s="44"/>
      <c r="S152" s="44">
        <f>SUM(S153:S155)</f>
        <v>0</v>
      </c>
      <c r="T152" s="44"/>
      <c r="U152" s="44">
        <f>SUM(U153:U155)</f>
        <v>0</v>
      </c>
      <c r="V152" s="44"/>
      <c r="W152" s="44">
        <f>SUM(W153:W155)</f>
        <v>0</v>
      </c>
      <c r="X152" s="44"/>
      <c r="Y152" s="44">
        <f>SUM(Y153:Y155)</f>
        <v>1.3745549999999997</v>
      </c>
      <c r="Z152" s="44"/>
      <c r="AA152" s="44">
        <f>SUM(AA153:AA155)</f>
        <v>14.050761738839999</v>
      </c>
      <c r="AB152" s="45" t="s">
        <v>38</v>
      </c>
      <c r="AC152" s="45"/>
      <c r="AD152" s="128" t="s">
        <v>38</v>
      </c>
      <c r="AE152" t="str">
        <f>A152&amp;B152&amp;C152</f>
        <v>88489SINAPI</v>
      </c>
    </row>
    <row r="153" spans="1:31" x14ac:dyDescent="0.2">
      <c r="A153" s="53" t="s">
        <v>88</v>
      </c>
      <c r="B153" s="54" t="s">
        <v>42</v>
      </c>
      <c r="C153" s="55" t="s">
        <v>78</v>
      </c>
      <c r="D153" s="56" t="s">
        <v>39</v>
      </c>
      <c r="E153" s="129" t="s">
        <v>89</v>
      </c>
      <c r="F153" s="57" t="s">
        <v>80</v>
      </c>
      <c r="G153" s="57">
        <v>5.4399999999999997E-2</v>
      </c>
      <c r="H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0</v>
      </c>
      <c r="I153" s="58">
        <f>H153*G153/1</f>
        <v>0</v>
      </c>
      <c r="J153" s="58">
        <f t="shared" ref="J153:K155" si="55">T153 + N153 + L153 + X153 + R153 + P153 + V153</f>
        <v>26.731771999999996</v>
      </c>
      <c r="K153" s="58">
        <f t="shared" si="55"/>
        <v>1.4542083967999997</v>
      </c>
      <c r="L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21.761771999999997</v>
      </c>
      <c r="M153" s="58">
        <f>L153*G153/1</f>
        <v>1.1838403967999998</v>
      </c>
      <c r="N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0</v>
      </c>
      <c r="O153" s="58">
        <f>N153*G153/1</f>
        <v>0</v>
      </c>
      <c r="P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0</v>
      </c>
      <c r="Q153" s="58">
        <f>P153*G153/1</f>
        <v>0</v>
      </c>
      <c r="R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0</v>
      </c>
      <c r="S153" s="58">
        <f>R153*G153/1</f>
        <v>0</v>
      </c>
      <c r="T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0</v>
      </c>
      <c r="U153" s="58">
        <f>T153*G153/1</f>
        <v>0</v>
      </c>
      <c r="V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0</v>
      </c>
      <c r="W153" s="58">
        <f>V153*G153/1</f>
        <v>0</v>
      </c>
      <c r="X153" s="58">
        <f>IF(
                        C153="INSUMO",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A153&amp;B153,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A153&amp;B153,AE:AE,
                                                    0)
                                            ),
                                            "Não encontrado")
                                    )</f>
        <v>4.97</v>
      </c>
      <c r="Y153" s="58">
        <f>X153*G153/1</f>
        <v>0.270368</v>
      </c>
      <c r="Z153" s="58">
        <f>IF(
                            C153="INSUMO",
                            IFERROR(
                                INDEX(
                                    Insumos!F:F,
                                    MATCH(
                                        A153&amp;B153,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A153&amp;B153,AE:AE,
                                        0)
                                ),
                                "Não encontrado")
                        )</f>
        <v>26.731771999999999</v>
      </c>
      <c r="AA153" s="58">
        <f>G153*Z153</f>
        <v>1.4542083967999999</v>
      </c>
      <c r="AB153" s="59"/>
      <c r="AC153" s="59"/>
      <c r="AD153" s="129" t="s">
        <v>38</v>
      </c>
    </row>
    <row r="154" spans="1:31" x14ac:dyDescent="0.2">
      <c r="A154" s="46" t="s">
        <v>212</v>
      </c>
      <c r="B154" s="47" t="s">
        <v>42</v>
      </c>
      <c r="C154" s="48" t="s">
        <v>78</v>
      </c>
      <c r="D154" s="49" t="s">
        <v>39</v>
      </c>
      <c r="E154" s="130" t="s">
        <v>213</v>
      </c>
      <c r="F154" s="50" t="s">
        <v>80</v>
      </c>
      <c r="G154" s="50">
        <v>0.16309999999999999</v>
      </c>
      <c r="H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0</v>
      </c>
      <c r="I154" s="51">
        <f>H154*G154/1</f>
        <v>0</v>
      </c>
      <c r="J154" s="51">
        <f t="shared" si="55"/>
        <v>37.304128399999996</v>
      </c>
      <c r="K154" s="51">
        <f t="shared" si="55"/>
        <v>6.0843033420399992</v>
      </c>
      <c r="L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30.5341284</v>
      </c>
      <c r="M154" s="51">
        <f>L154*G154/1</f>
        <v>4.9801163420399996</v>
      </c>
      <c r="N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0</v>
      </c>
      <c r="O154" s="51">
        <f>N154*G154/1</f>
        <v>0</v>
      </c>
      <c r="P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0</v>
      </c>
      <c r="Q154" s="51">
        <f>P154*G154/1</f>
        <v>0</v>
      </c>
      <c r="R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0</v>
      </c>
      <c r="S154" s="51">
        <f>R154*G154/1</f>
        <v>0</v>
      </c>
      <c r="T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0</v>
      </c>
      <c r="U154" s="51">
        <f>T154*G154/1</f>
        <v>0</v>
      </c>
      <c r="V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0</v>
      </c>
      <c r="W154" s="51">
        <f>V154*G154/1</f>
        <v>0</v>
      </c>
      <c r="X154" s="51">
        <f>IF(
                        C154="INSUMO",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A154&amp;B154,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A154&amp;B154,AE:AE,
                                                    0)
                                            ),
                                            "Não encontrado")
                                    )</f>
        <v>6.77</v>
      </c>
      <c r="Y154" s="51">
        <f>X154*G154/1</f>
        <v>1.1041869999999998</v>
      </c>
      <c r="Z154" s="51">
        <f>IF(
                            C154="INSUMO",
                            IFERROR(
                                INDEX(
                                    Insumos!F:F,
                                    MATCH(
                                        A154&amp;B154,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A154&amp;B154,AE:AE,
                                        0)
                                ),
                                "Não encontrado")
                        )</f>
        <v>37.304128399999996</v>
      </c>
      <c r="AA154" s="51">
        <f>G154*Z154</f>
        <v>6.0843033420399992</v>
      </c>
      <c r="AB154" s="52"/>
      <c r="AC154" s="52"/>
      <c r="AD154" s="130" t="s">
        <v>38</v>
      </c>
    </row>
    <row r="155" spans="1:31" x14ac:dyDescent="0.2">
      <c r="A155" s="53" t="s">
        <v>258</v>
      </c>
      <c r="B155" s="54" t="s">
        <v>42</v>
      </c>
      <c r="C155" s="55" t="s">
        <v>46</v>
      </c>
      <c r="D155" s="56" t="s">
        <v>39</v>
      </c>
      <c r="E155" s="129" t="s">
        <v>259</v>
      </c>
      <c r="F155" s="57" t="s">
        <v>147</v>
      </c>
      <c r="G155" s="57">
        <v>0.22850000000000001</v>
      </c>
      <c r="H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28.5</v>
      </c>
      <c r="I155" s="58">
        <f>H155*G155/1</f>
        <v>6.5122499999999999</v>
      </c>
      <c r="J155" s="58">
        <f t="shared" si="55"/>
        <v>0</v>
      </c>
      <c r="K155" s="58">
        <f t="shared" si="55"/>
        <v>0</v>
      </c>
      <c r="L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M155" s="58">
        <f>L155*G155/1</f>
        <v>0</v>
      </c>
      <c r="N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O155" s="58">
        <f>N155*G155/1</f>
        <v>0</v>
      </c>
      <c r="P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Q155" s="58">
        <f>P155*G155/1</f>
        <v>0</v>
      </c>
      <c r="R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S155" s="58">
        <f>R155*G155/1</f>
        <v>0</v>
      </c>
      <c r="T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U155" s="58">
        <f>T155*G155/1</f>
        <v>0</v>
      </c>
      <c r="V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W155" s="58">
        <f>V155*G155/1</f>
        <v>0</v>
      </c>
      <c r="X155" s="58">
        <f>IF(
                        C155="INSUMO",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A155&amp;B155,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A155&amp;B155,AE:AE,
                                                    0)
                                            ),
                                            "Não encontrado")
                                    )</f>
        <v>0</v>
      </c>
      <c r="Y155" s="58">
        <f>X155*G155/1</f>
        <v>0</v>
      </c>
      <c r="Z155" s="58">
        <f>IF(
                            C155="INSUMO",
                            IFERROR(
                                INDEX(
                                    Insumos!F:F,
                                    MATCH(
                                        A155&amp;B155,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A155&amp;B155,AE:AE,
                                        0)
                                ),
                                "Não encontrado")
                        )</f>
        <v>28.5</v>
      </c>
      <c r="AA155" s="58">
        <f>G155*Z155</f>
        <v>6.5122499999999999</v>
      </c>
      <c r="AB155" s="59"/>
      <c r="AC155" s="59"/>
      <c r="AD155" s="129" t="s">
        <v>38</v>
      </c>
    </row>
    <row r="156" spans="1:31" ht="38.25" x14ac:dyDescent="0.2">
      <c r="A156" s="38" t="s">
        <v>260</v>
      </c>
      <c r="B156" s="39" t="s">
        <v>37</v>
      </c>
      <c r="C156" s="40" t="s">
        <v>38</v>
      </c>
      <c r="D156" s="41" t="s">
        <v>39</v>
      </c>
      <c r="E156" s="128" t="s">
        <v>261</v>
      </c>
      <c r="F156" s="42" t="s">
        <v>73</v>
      </c>
      <c r="G156" s="43"/>
      <c r="H156" s="44"/>
      <c r="I156" s="44">
        <f>SUM(I157:I158)</f>
        <v>0</v>
      </c>
      <c r="J156" s="44"/>
      <c r="K156" s="44">
        <f>SUM(K157:K158)</f>
        <v>26.960081401221082</v>
      </c>
      <c r="L156" s="44"/>
      <c r="M156" s="44">
        <f>SUM(M157:M158)</f>
        <v>23.72700066122108</v>
      </c>
      <c r="N156" s="44"/>
      <c r="O156" s="44">
        <f>SUM(O157:O158)</f>
        <v>0</v>
      </c>
      <c r="P156" s="44"/>
      <c r="Q156" s="44">
        <f>SUM(Q157:Q158)</f>
        <v>0</v>
      </c>
      <c r="R156" s="44"/>
      <c r="S156" s="44">
        <f>SUM(S157:S158)</f>
        <v>0</v>
      </c>
      <c r="T156" s="44"/>
      <c r="U156" s="44">
        <f>SUM(U157:U158)</f>
        <v>0</v>
      </c>
      <c r="V156" s="44"/>
      <c r="W156" s="44">
        <f>SUM(W157:W158)</f>
        <v>0</v>
      </c>
      <c r="X156" s="44"/>
      <c r="Y156" s="44">
        <f>SUM(Y157:Y158)</f>
        <v>3.2330807399999997</v>
      </c>
      <c r="Z156" s="44"/>
      <c r="AA156" s="44">
        <f>SUM(AA157:AA158)</f>
        <v>26.960081401221082</v>
      </c>
      <c r="AB156" s="45" t="s">
        <v>38</v>
      </c>
      <c r="AC156" s="45"/>
      <c r="AD156" s="128" t="s">
        <v>38</v>
      </c>
      <c r="AE156" t="str">
        <f>A156&amp;B156&amp;C156</f>
        <v>0466PRÓPRIA</v>
      </c>
    </row>
    <row r="157" spans="1:31" x14ac:dyDescent="0.2">
      <c r="A157" s="53" t="s">
        <v>150</v>
      </c>
      <c r="B157" s="54" t="s">
        <v>42</v>
      </c>
      <c r="C157" s="55" t="s">
        <v>78</v>
      </c>
      <c r="D157" s="56" t="s">
        <v>39</v>
      </c>
      <c r="E157" s="129" t="s">
        <v>151</v>
      </c>
      <c r="F157" s="57" t="s">
        <v>80</v>
      </c>
      <c r="G157" s="57">
        <v>0.48299989999999998</v>
      </c>
      <c r="H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0</v>
      </c>
      <c r="I157" s="58">
        <f>H157*G157/1</f>
        <v>0</v>
      </c>
      <c r="J157" s="58">
        <f>T157 + N157 + L157 + X157 + R157 + P157 + V157</f>
        <v>46.655039200000004</v>
      </c>
      <c r="K157" s="58">
        <f>U157 + O157 + M157 + Y157 + S157 + Q157 + W157</f>
        <v>22.534379268096082</v>
      </c>
      <c r="L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41.555039200000003</v>
      </c>
      <c r="M157" s="58">
        <f>L157*G157/1</f>
        <v>20.071079778096081</v>
      </c>
      <c r="N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0</v>
      </c>
      <c r="O157" s="58">
        <f>N157*G157/1</f>
        <v>0</v>
      </c>
      <c r="P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0</v>
      </c>
      <c r="Q157" s="58">
        <f>P157*G157/1</f>
        <v>0</v>
      </c>
      <c r="R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0</v>
      </c>
      <c r="S157" s="58">
        <f>R157*G157/1</f>
        <v>0</v>
      </c>
      <c r="T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0</v>
      </c>
      <c r="U157" s="58">
        <f>T157*G157/1</f>
        <v>0</v>
      </c>
      <c r="V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0</v>
      </c>
      <c r="W157" s="58">
        <f>V157*G157/1</f>
        <v>0</v>
      </c>
      <c r="X157" s="58">
        <f>IF(
                        C157="INSUMO",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A157&amp;B157,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A157&amp;B157,AE:AE,
                                                    0)
                                            ),
                                            "Não encontrado")
                                    )</f>
        <v>5.0999999999999996</v>
      </c>
      <c r="Y157" s="58">
        <f>X157*G157/1</f>
        <v>2.4632994899999998</v>
      </c>
      <c r="Z157" s="58">
        <f>IF(
                            C157="INSUMO",
                            IFERROR(
                                INDEX(
                                    Insumos!F:F,
                                    MATCH(
                                        A157&amp;B157,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A157&amp;B157,AE:AE,
                                        0)
                                ),
                                "Não encontrado")
                        )</f>
        <v>46.655039200000004</v>
      </c>
      <c r="AA157" s="58">
        <f>G157*Z157</f>
        <v>22.534379268096082</v>
      </c>
      <c r="AB157" s="59"/>
      <c r="AC157" s="59"/>
      <c r="AD157" s="129" t="s">
        <v>38</v>
      </c>
    </row>
    <row r="158" spans="1:31" x14ac:dyDescent="0.2">
      <c r="A158" s="46" t="s">
        <v>154</v>
      </c>
      <c r="B158" s="47" t="s">
        <v>42</v>
      </c>
      <c r="C158" s="48" t="s">
        <v>78</v>
      </c>
      <c r="D158" s="49" t="s">
        <v>39</v>
      </c>
      <c r="E158" s="130" t="s">
        <v>155</v>
      </c>
      <c r="F158" s="50" t="s">
        <v>80</v>
      </c>
      <c r="G158" s="50">
        <v>0.1509375</v>
      </c>
      <c r="H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0</v>
      </c>
      <c r="I158" s="51">
        <f>H158*G158/1</f>
        <v>0</v>
      </c>
      <c r="J158" s="51">
        <f>T158 + N158 + L158 + X158 + R158 + P158 + V158</f>
        <v>29.321421999999998</v>
      </c>
      <c r="K158" s="51">
        <f>U158 + O158 + M158 + Y158 + S158 + Q158 + W158</f>
        <v>4.4257021331250002</v>
      </c>
      <c r="L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24.221422</v>
      </c>
      <c r="M158" s="51">
        <f>L158*G158/1</f>
        <v>3.6559208831250003</v>
      </c>
      <c r="N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0</v>
      </c>
      <c r="O158" s="51">
        <f>N158*G158/1</f>
        <v>0</v>
      </c>
      <c r="P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0</v>
      </c>
      <c r="Q158" s="51">
        <f>P158*G158/1</f>
        <v>0</v>
      </c>
      <c r="R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0</v>
      </c>
      <c r="S158" s="51">
        <f>R158*G158/1</f>
        <v>0</v>
      </c>
      <c r="T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0</v>
      </c>
      <c r="U158" s="51">
        <f>T158*G158/1</f>
        <v>0</v>
      </c>
      <c r="V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0</v>
      </c>
      <c r="W158" s="51">
        <f>V158*G158/1</f>
        <v>0</v>
      </c>
      <c r="X158" s="51">
        <f>IF(
                        C158="INSUMO",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A158&amp;B158,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A158&amp;B158,AE:AE,
                                                    0)
                                            ),
                                            "Não encontrado")
                                    )</f>
        <v>5.0999999999999996</v>
      </c>
      <c r="Y158" s="51">
        <f>X158*G158/1</f>
        <v>0.76978124999999997</v>
      </c>
      <c r="Z158" s="51">
        <f>IF(
                            C158="INSUMO",
                            IFERROR(
                                INDEX(
                                    Insumos!F:F,
                                    MATCH(
                                        A158&amp;B158,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A158&amp;B158,AE:AE,
                                        0)
                                ),
                                "Não encontrado")
                        )</f>
        <v>29.321422000000002</v>
      </c>
      <c r="AA158" s="51">
        <f>G158*Z158</f>
        <v>4.4257021331250002</v>
      </c>
      <c r="AB158" s="52"/>
      <c r="AC158" s="52"/>
      <c r="AD158" s="130" t="s">
        <v>38</v>
      </c>
    </row>
    <row r="159" spans="1:31" ht="38.25" x14ac:dyDescent="0.2">
      <c r="A159" s="38" t="s">
        <v>262</v>
      </c>
      <c r="B159" s="39" t="s">
        <v>37</v>
      </c>
      <c r="C159" s="40" t="s">
        <v>38</v>
      </c>
      <c r="D159" s="41" t="s">
        <v>39</v>
      </c>
      <c r="E159" s="128" t="s">
        <v>263</v>
      </c>
      <c r="F159" s="42" t="s">
        <v>73</v>
      </c>
      <c r="G159" s="43"/>
      <c r="H159" s="44"/>
      <c r="I159" s="44">
        <f>SUM(I160:I162)</f>
        <v>52.49</v>
      </c>
      <c r="J159" s="44"/>
      <c r="K159" s="44">
        <f>SUM(K160:K162)</f>
        <v>36.190059880000007</v>
      </c>
      <c r="L159" s="44"/>
      <c r="M159" s="44">
        <f>SUM(M160:M162)</f>
        <v>31.855059880000002</v>
      </c>
      <c r="N159" s="44"/>
      <c r="O159" s="44">
        <f>SUM(O160:O162)</f>
        <v>0</v>
      </c>
      <c r="P159" s="44"/>
      <c r="Q159" s="44">
        <f>SUM(Q160:Q162)</f>
        <v>0</v>
      </c>
      <c r="R159" s="44"/>
      <c r="S159" s="44">
        <f>SUM(S160:S162)</f>
        <v>0</v>
      </c>
      <c r="T159" s="44"/>
      <c r="U159" s="44">
        <f>SUM(U160:U162)</f>
        <v>0</v>
      </c>
      <c r="V159" s="44"/>
      <c r="W159" s="44">
        <f>SUM(W160:W162)</f>
        <v>0</v>
      </c>
      <c r="X159" s="44"/>
      <c r="Y159" s="44">
        <f>SUM(Y160:Y162)</f>
        <v>4.335</v>
      </c>
      <c r="Z159" s="44"/>
      <c r="AA159" s="44">
        <f>SUM(AA160:AA162)</f>
        <v>88.680059880000016</v>
      </c>
      <c r="AB159" s="45" t="s">
        <v>38</v>
      </c>
      <c r="AC159" s="45"/>
      <c r="AD159" s="128" t="s">
        <v>38</v>
      </c>
      <c r="AE159" t="str">
        <f>A159&amp;B159&amp;C159</f>
        <v>0474PRÓPRIA</v>
      </c>
    </row>
    <row r="160" spans="1:31" x14ac:dyDescent="0.2">
      <c r="A160" s="53" t="s">
        <v>150</v>
      </c>
      <c r="B160" s="54" t="s">
        <v>42</v>
      </c>
      <c r="C160" s="55" t="s">
        <v>78</v>
      </c>
      <c r="D160" s="56" t="s">
        <v>39</v>
      </c>
      <c r="E160" s="129" t="s">
        <v>151</v>
      </c>
      <c r="F160" s="57" t="s">
        <v>80</v>
      </c>
      <c r="G160" s="57">
        <v>0.65</v>
      </c>
      <c r="H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0</v>
      </c>
      <c r="I160" s="58">
        <f>H160*G160/1</f>
        <v>0</v>
      </c>
      <c r="J160" s="58">
        <f t="shared" ref="J160:K162" si="56">T160 + N160 + L160 + X160 + R160 + P160 + V160</f>
        <v>46.655039200000004</v>
      </c>
      <c r="K160" s="58">
        <f t="shared" si="56"/>
        <v>30.325775480000004</v>
      </c>
      <c r="L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41.555039200000003</v>
      </c>
      <c r="M160" s="58">
        <f>L160*G160/1</f>
        <v>27.010775480000003</v>
      </c>
      <c r="N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0</v>
      </c>
      <c r="O160" s="58">
        <f>N160*G160/1</f>
        <v>0</v>
      </c>
      <c r="P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0</v>
      </c>
      <c r="Q160" s="58">
        <f>P160*G160/1</f>
        <v>0</v>
      </c>
      <c r="R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0</v>
      </c>
      <c r="S160" s="58">
        <f>R160*G160/1</f>
        <v>0</v>
      </c>
      <c r="T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0</v>
      </c>
      <c r="U160" s="58">
        <f>T160*G160/1</f>
        <v>0</v>
      </c>
      <c r="V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0</v>
      </c>
      <c r="W160" s="58">
        <f>V160*G160/1</f>
        <v>0</v>
      </c>
      <c r="X160" s="58">
        <f>IF(
                        C160="INSUMO",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A160&amp;B160,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A160&amp;B160,AE:AE,
                                                    0)
                                            ),
                                            "Não encontrado")
                                    )</f>
        <v>5.0999999999999996</v>
      </c>
      <c r="Y160" s="58">
        <f>X160*G160/1</f>
        <v>3.3149999999999999</v>
      </c>
      <c r="Z160" s="58">
        <f>IF(
                            C160="INSUMO",
                            IFERROR(
                                INDEX(
                                    Insumos!F:F,
                                    MATCH(
                                        A160&amp;B160,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A160&amp;B160,AE:AE,
                                        0)
                                ),
                                "Não encontrado")
                        )</f>
        <v>46.655039200000004</v>
      </c>
      <c r="AA160" s="58">
        <f>G160*Z160</f>
        <v>30.325775480000004</v>
      </c>
      <c r="AB160" s="59"/>
      <c r="AC160" s="59"/>
      <c r="AD160" s="129" t="s">
        <v>38</v>
      </c>
    </row>
    <row r="161" spans="1:31" x14ac:dyDescent="0.2">
      <c r="A161" s="46" t="s">
        <v>154</v>
      </c>
      <c r="B161" s="47" t="s">
        <v>42</v>
      </c>
      <c r="C161" s="48" t="s">
        <v>78</v>
      </c>
      <c r="D161" s="49" t="s">
        <v>39</v>
      </c>
      <c r="E161" s="130" t="s">
        <v>155</v>
      </c>
      <c r="F161" s="50" t="s">
        <v>80</v>
      </c>
      <c r="G161" s="50">
        <v>0.2</v>
      </c>
      <c r="H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0</v>
      </c>
      <c r="I161" s="51">
        <f>H161*G161/1</f>
        <v>0</v>
      </c>
      <c r="J161" s="51">
        <f t="shared" si="56"/>
        <v>29.321421999999998</v>
      </c>
      <c r="K161" s="51">
        <f t="shared" si="56"/>
        <v>5.8642844000000007</v>
      </c>
      <c r="L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24.221422</v>
      </c>
      <c r="M161" s="51">
        <f>L161*G161/1</f>
        <v>4.8442844000000003</v>
      </c>
      <c r="N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0</v>
      </c>
      <c r="O161" s="51">
        <f>N161*G161/1</f>
        <v>0</v>
      </c>
      <c r="P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0</v>
      </c>
      <c r="Q161" s="51">
        <f>P161*G161/1</f>
        <v>0</v>
      </c>
      <c r="R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0</v>
      </c>
      <c r="S161" s="51">
        <f>R161*G161/1</f>
        <v>0</v>
      </c>
      <c r="T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0</v>
      </c>
      <c r="U161" s="51">
        <f>T161*G161/1</f>
        <v>0</v>
      </c>
      <c r="V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0</v>
      </c>
      <c r="W161" s="51">
        <f>V161*G161/1</f>
        <v>0</v>
      </c>
      <c r="X161" s="51">
        <f>IF(
                        C161="INSUMO",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A161&amp;B161,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A161&amp;B161,AE:AE,
                                                    0)
                                            ),
                                            "Não encontrado")
                                    )</f>
        <v>5.0999999999999996</v>
      </c>
      <c r="Y161" s="51">
        <f>X161*G161/1</f>
        <v>1.02</v>
      </c>
      <c r="Z161" s="51">
        <f>IF(
                            C161="INSUMO",
                            IFERROR(
                                INDEX(
                                    Insumos!F:F,
                                    MATCH(
                                        A161&amp;B161,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A161&amp;B161,AE:AE,
                                        0)
                                ),
                                "Não encontrado")
                        )</f>
        <v>29.321422000000002</v>
      </c>
      <c r="AA161" s="51">
        <f>G161*Z161</f>
        <v>5.8642844000000007</v>
      </c>
      <c r="AB161" s="52"/>
      <c r="AC161" s="52"/>
      <c r="AD161" s="130" t="s">
        <v>38</v>
      </c>
    </row>
    <row r="162" spans="1:31" ht="25.5" x14ac:dyDescent="0.2">
      <c r="A162" s="53" t="s">
        <v>264</v>
      </c>
      <c r="B162" s="54" t="s">
        <v>37</v>
      </c>
      <c r="C162" s="55" t="s">
        <v>46</v>
      </c>
      <c r="D162" s="56" t="s">
        <v>39</v>
      </c>
      <c r="E162" s="129" t="s">
        <v>265</v>
      </c>
      <c r="F162" s="57" t="s">
        <v>73</v>
      </c>
      <c r="G162" s="57">
        <v>1</v>
      </c>
      <c r="H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52.49</v>
      </c>
      <c r="I162" s="58">
        <f>H162*G162/1</f>
        <v>52.49</v>
      </c>
      <c r="J162" s="58">
        <f t="shared" si="56"/>
        <v>0</v>
      </c>
      <c r="K162" s="58">
        <f t="shared" si="56"/>
        <v>0</v>
      </c>
      <c r="L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M162" s="58">
        <f>L162*G162/1</f>
        <v>0</v>
      </c>
      <c r="N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O162" s="58">
        <f>N162*G162/1</f>
        <v>0</v>
      </c>
      <c r="P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Q162" s="58">
        <f>P162*G162/1</f>
        <v>0</v>
      </c>
      <c r="R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S162" s="58">
        <f>R162*G162/1</f>
        <v>0</v>
      </c>
      <c r="T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U162" s="58">
        <f>T162*G162/1</f>
        <v>0</v>
      </c>
      <c r="V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W162" s="58">
        <f>V162*G162/1</f>
        <v>0</v>
      </c>
      <c r="X162" s="58">
        <f>IF(
                        C162="INSUMO",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A162&amp;B162,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A162&amp;B162,AE:AE,
                                                    0)
                                            ),
                                            "Não encontrado")
                                    )</f>
        <v>0</v>
      </c>
      <c r="Y162" s="58">
        <f>X162*G162/1</f>
        <v>0</v>
      </c>
      <c r="Z162" s="58">
        <f>IF(
                            C162="INSUMO",
                            IFERROR(
                                INDEX(
                                    Insumos!F:F,
                                    MATCH(
                                        A162&amp;B162,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A162&amp;B162,AE:AE,
                                        0)
                                ),
                                "Não encontrado")
                        )</f>
        <v>52.49</v>
      </c>
      <c r="AA162" s="58">
        <f>G162*Z162</f>
        <v>52.49</v>
      </c>
      <c r="AB162" s="59"/>
      <c r="AC162" s="59"/>
      <c r="AD162" s="129" t="s">
        <v>38</v>
      </c>
    </row>
    <row r="163" spans="1:31" ht="38.25" x14ac:dyDescent="0.2">
      <c r="A163" s="38" t="s">
        <v>266</v>
      </c>
      <c r="B163" s="39" t="s">
        <v>37</v>
      </c>
      <c r="C163" s="40" t="s">
        <v>38</v>
      </c>
      <c r="D163" s="41" t="s">
        <v>39</v>
      </c>
      <c r="E163" s="128" t="s">
        <v>267</v>
      </c>
      <c r="F163" s="42" t="s">
        <v>73</v>
      </c>
      <c r="G163" s="43"/>
      <c r="H163" s="44"/>
      <c r="I163" s="44">
        <f>SUM(I164:I166)</f>
        <v>60.38</v>
      </c>
      <c r="J163" s="44"/>
      <c r="K163" s="44">
        <f>SUM(K164:K166)</f>
        <v>36.190059880000007</v>
      </c>
      <c r="L163" s="44"/>
      <c r="M163" s="44">
        <f>SUM(M164:M166)</f>
        <v>31.855059880000002</v>
      </c>
      <c r="N163" s="44"/>
      <c r="O163" s="44">
        <f>SUM(O164:O166)</f>
        <v>0</v>
      </c>
      <c r="P163" s="44"/>
      <c r="Q163" s="44">
        <f>SUM(Q164:Q166)</f>
        <v>0</v>
      </c>
      <c r="R163" s="44"/>
      <c r="S163" s="44">
        <f>SUM(S164:S166)</f>
        <v>0</v>
      </c>
      <c r="T163" s="44"/>
      <c r="U163" s="44">
        <f>SUM(U164:U166)</f>
        <v>0</v>
      </c>
      <c r="V163" s="44"/>
      <c r="W163" s="44">
        <f>SUM(W164:W166)</f>
        <v>0</v>
      </c>
      <c r="X163" s="44"/>
      <c r="Y163" s="44">
        <f>SUM(Y164:Y166)</f>
        <v>4.335</v>
      </c>
      <c r="Z163" s="44"/>
      <c r="AA163" s="44">
        <f>SUM(AA164:AA166)</f>
        <v>96.570059880000002</v>
      </c>
      <c r="AB163" s="45" t="s">
        <v>38</v>
      </c>
      <c r="AC163" s="45"/>
      <c r="AD163" s="128" t="s">
        <v>38</v>
      </c>
      <c r="AE163" t="str">
        <f>A163&amp;B163&amp;C163</f>
        <v>0475PRÓPRIA</v>
      </c>
    </row>
    <row r="164" spans="1:31" x14ac:dyDescent="0.2">
      <c r="A164" s="53" t="s">
        <v>150</v>
      </c>
      <c r="B164" s="54" t="s">
        <v>42</v>
      </c>
      <c r="C164" s="55" t="s">
        <v>78</v>
      </c>
      <c r="D164" s="56" t="s">
        <v>39</v>
      </c>
      <c r="E164" s="129" t="s">
        <v>151</v>
      </c>
      <c r="F164" s="57" t="s">
        <v>80</v>
      </c>
      <c r="G164" s="57">
        <v>0.65</v>
      </c>
      <c r="H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0</v>
      </c>
      <c r="I164" s="58">
        <f>H164*G164/1</f>
        <v>0</v>
      </c>
      <c r="J164" s="58">
        <f t="shared" ref="J164:K166" si="57">T164 + N164 + L164 + X164 + R164 + P164 + V164</f>
        <v>46.655039200000004</v>
      </c>
      <c r="K164" s="58">
        <f t="shared" si="57"/>
        <v>30.325775480000004</v>
      </c>
      <c r="L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41.555039200000003</v>
      </c>
      <c r="M164" s="58">
        <f>L164*G164/1</f>
        <v>27.010775480000003</v>
      </c>
      <c r="N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0</v>
      </c>
      <c r="O164" s="58">
        <f>N164*G164/1</f>
        <v>0</v>
      </c>
      <c r="P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0</v>
      </c>
      <c r="Q164" s="58">
        <f>P164*G164/1</f>
        <v>0</v>
      </c>
      <c r="R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0</v>
      </c>
      <c r="S164" s="58">
        <f>R164*G164/1</f>
        <v>0</v>
      </c>
      <c r="T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0</v>
      </c>
      <c r="U164" s="58">
        <f>T164*G164/1</f>
        <v>0</v>
      </c>
      <c r="V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0</v>
      </c>
      <c r="W164" s="58">
        <f>V164*G164/1</f>
        <v>0</v>
      </c>
      <c r="X164" s="58">
        <f>IF(
                        C164="INSUMO",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A164&amp;B164,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A164&amp;B164,AE:AE,
                                                    0)
                                            ),
                                            "Não encontrado")
                                    )</f>
        <v>5.0999999999999996</v>
      </c>
      <c r="Y164" s="58">
        <f>X164*G164/1</f>
        <v>3.3149999999999999</v>
      </c>
      <c r="Z164" s="58">
        <f>IF(
                            C164="INSUMO",
                            IFERROR(
                                INDEX(
                                    Insumos!F:F,
                                    MATCH(
                                        A164&amp;B164,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A164&amp;B164,AE:AE,
                                        0)
                                ),
                                "Não encontrado")
                        )</f>
        <v>46.655039200000004</v>
      </c>
      <c r="AA164" s="58">
        <f>G164*Z164</f>
        <v>30.325775480000004</v>
      </c>
      <c r="AB164" s="59"/>
      <c r="AC164" s="59"/>
      <c r="AD164" s="129" t="s">
        <v>38</v>
      </c>
    </row>
    <row r="165" spans="1:31" x14ac:dyDescent="0.2">
      <c r="A165" s="46" t="s">
        <v>154</v>
      </c>
      <c r="B165" s="47" t="s">
        <v>42</v>
      </c>
      <c r="C165" s="48" t="s">
        <v>78</v>
      </c>
      <c r="D165" s="49" t="s">
        <v>39</v>
      </c>
      <c r="E165" s="130" t="s">
        <v>155</v>
      </c>
      <c r="F165" s="50" t="s">
        <v>80</v>
      </c>
      <c r="G165" s="50">
        <v>0.2</v>
      </c>
      <c r="H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0</v>
      </c>
      <c r="I165" s="51">
        <f>H165*G165/1</f>
        <v>0</v>
      </c>
      <c r="J165" s="51">
        <f t="shared" si="57"/>
        <v>29.321421999999998</v>
      </c>
      <c r="K165" s="51">
        <f t="shared" si="57"/>
        <v>5.8642844000000007</v>
      </c>
      <c r="L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24.221422</v>
      </c>
      <c r="M165" s="51">
        <f>L165*G165/1</f>
        <v>4.8442844000000003</v>
      </c>
      <c r="N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0</v>
      </c>
      <c r="O165" s="51">
        <f>N165*G165/1</f>
        <v>0</v>
      </c>
      <c r="P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0</v>
      </c>
      <c r="Q165" s="51">
        <f>P165*G165/1</f>
        <v>0</v>
      </c>
      <c r="R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0</v>
      </c>
      <c r="S165" s="51">
        <f>R165*G165/1</f>
        <v>0</v>
      </c>
      <c r="T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0</v>
      </c>
      <c r="U165" s="51">
        <f>T165*G165/1</f>
        <v>0</v>
      </c>
      <c r="V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0</v>
      </c>
      <c r="W165" s="51">
        <f>V165*G165/1</f>
        <v>0</v>
      </c>
      <c r="X165" s="51">
        <f>IF(
                        C165="INSUMO",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A165&amp;B165,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A165&amp;B165,AE:AE,
                                                    0)
                                            ),
                                            "Não encontrado")
                                    )</f>
        <v>5.0999999999999996</v>
      </c>
      <c r="Y165" s="51">
        <f>X165*G165/1</f>
        <v>1.02</v>
      </c>
      <c r="Z165" s="51">
        <f>IF(
                            C165="INSUMO",
                            IFERROR(
                                INDEX(
                                    Insumos!F:F,
                                    MATCH(
                                        A165&amp;B165,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A165&amp;B165,AE:AE,
                                        0)
                                ),
                                "Não encontrado")
                        )</f>
        <v>29.321422000000002</v>
      </c>
      <c r="AA165" s="51">
        <f>G165*Z165</f>
        <v>5.8642844000000007</v>
      </c>
      <c r="AB165" s="52"/>
      <c r="AC165" s="52"/>
      <c r="AD165" s="130" t="s">
        <v>38</v>
      </c>
    </row>
    <row r="166" spans="1:31" ht="25.5" x14ac:dyDescent="0.2">
      <c r="A166" s="53" t="s">
        <v>268</v>
      </c>
      <c r="B166" s="54" t="s">
        <v>37</v>
      </c>
      <c r="C166" s="55" t="s">
        <v>46</v>
      </c>
      <c r="D166" s="56" t="s">
        <v>39</v>
      </c>
      <c r="E166" s="129" t="s">
        <v>269</v>
      </c>
      <c r="F166" s="57" t="s">
        <v>73</v>
      </c>
      <c r="G166" s="57">
        <v>1</v>
      </c>
      <c r="H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60.38</v>
      </c>
      <c r="I166" s="58">
        <f>H166*G166/1</f>
        <v>60.38</v>
      </c>
      <c r="J166" s="58">
        <f t="shared" si="57"/>
        <v>0</v>
      </c>
      <c r="K166" s="58">
        <f t="shared" si="57"/>
        <v>0</v>
      </c>
      <c r="L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M166" s="58">
        <f>L166*G166/1</f>
        <v>0</v>
      </c>
      <c r="N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O166" s="58">
        <f>N166*G166/1</f>
        <v>0</v>
      </c>
      <c r="P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Q166" s="58">
        <f>P166*G166/1</f>
        <v>0</v>
      </c>
      <c r="R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S166" s="58">
        <f>R166*G166/1</f>
        <v>0</v>
      </c>
      <c r="T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U166" s="58">
        <f>T166*G166/1</f>
        <v>0</v>
      </c>
      <c r="V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W166" s="58">
        <f>V166*G166/1</f>
        <v>0</v>
      </c>
      <c r="X166" s="58">
        <f>IF(
                        C166="INSUMO",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A166&amp;B166,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A166&amp;B166,AE:AE,
                                                    0)
                                            ),
                                            "Não encontrado")
                                    )</f>
        <v>0</v>
      </c>
      <c r="Y166" s="58">
        <f>X166*G166/1</f>
        <v>0</v>
      </c>
      <c r="Z166" s="58">
        <f>IF(
                            C166="INSUMO",
                            IFERROR(
                                INDEX(
                                    Insumos!F:F,
                                    MATCH(
                                        A166&amp;B166,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A166&amp;B166,AE:AE,
                                        0)
                                ),
                                "Não encontrado")
                        )</f>
        <v>60.38</v>
      </c>
      <c r="AA166" s="58">
        <f>G166*Z166</f>
        <v>60.38</v>
      </c>
      <c r="AB166" s="59"/>
      <c r="AC166" s="59"/>
      <c r="AD166" s="129" t="s">
        <v>38</v>
      </c>
    </row>
    <row r="167" spans="1:31" ht="38.25" x14ac:dyDescent="0.2">
      <c r="A167" s="38" t="s">
        <v>270</v>
      </c>
      <c r="B167" s="39" t="s">
        <v>42</v>
      </c>
      <c r="C167" s="40" t="s">
        <v>38</v>
      </c>
      <c r="D167" s="41" t="s">
        <v>39</v>
      </c>
      <c r="E167" s="128" t="s">
        <v>271</v>
      </c>
      <c r="F167" s="42" t="s">
        <v>101</v>
      </c>
      <c r="G167" s="43"/>
      <c r="H167" s="44"/>
      <c r="I167" s="44">
        <f>SUM(I168:I171)</f>
        <v>3.3308659999999999</v>
      </c>
      <c r="J167" s="44"/>
      <c r="K167" s="44">
        <f>SUM(K168:K171)</f>
        <v>2.2033173748000001</v>
      </c>
      <c r="L167" s="44"/>
      <c r="M167" s="44">
        <f>SUM(M168:M171)</f>
        <v>1.9075173748000003</v>
      </c>
      <c r="N167" s="44"/>
      <c r="O167" s="44">
        <f>SUM(O168:O171)</f>
        <v>0</v>
      </c>
      <c r="P167" s="44"/>
      <c r="Q167" s="44">
        <f>SUM(Q168:Q171)</f>
        <v>0</v>
      </c>
      <c r="R167" s="44"/>
      <c r="S167" s="44">
        <f>SUM(S168:S171)</f>
        <v>0</v>
      </c>
      <c r="T167" s="44"/>
      <c r="U167" s="44">
        <f>SUM(U168:U171)</f>
        <v>0</v>
      </c>
      <c r="V167" s="44"/>
      <c r="W167" s="44">
        <f>SUM(W168:W171)</f>
        <v>0</v>
      </c>
      <c r="X167" s="44"/>
      <c r="Y167" s="44">
        <f>SUM(Y168:Y171)</f>
        <v>0.29580000000000001</v>
      </c>
      <c r="Z167" s="44"/>
      <c r="AA167" s="44">
        <f>SUM(AA168:AA171)</f>
        <v>5.5341833748000004</v>
      </c>
      <c r="AB167" s="45" t="s">
        <v>38</v>
      </c>
      <c r="AC167" s="45"/>
      <c r="AD167" s="128" t="s">
        <v>38</v>
      </c>
      <c r="AE167" t="str">
        <f>A167&amp;B167&amp;C167</f>
        <v>91926SINAPI</v>
      </c>
    </row>
    <row r="168" spans="1:31" x14ac:dyDescent="0.2">
      <c r="A168" s="53" t="s">
        <v>150</v>
      </c>
      <c r="B168" s="54" t="s">
        <v>42</v>
      </c>
      <c r="C168" s="55" t="s">
        <v>78</v>
      </c>
      <c r="D168" s="56" t="s">
        <v>39</v>
      </c>
      <c r="E168" s="129" t="s">
        <v>151</v>
      </c>
      <c r="F168" s="57" t="s">
        <v>80</v>
      </c>
      <c r="G168" s="57">
        <v>2.9000000000000001E-2</v>
      </c>
      <c r="H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0</v>
      </c>
      <c r="I168" s="58">
        <f>H168*G168/1</f>
        <v>0</v>
      </c>
      <c r="J168" s="58">
        <f t="shared" ref="J168:K171" si="58">T168 + N168 + L168 + X168 + R168 + P168 + V168</f>
        <v>46.655039200000004</v>
      </c>
      <c r="K168" s="58">
        <f t="shared" si="58"/>
        <v>1.3529961368000001</v>
      </c>
      <c r="L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41.555039200000003</v>
      </c>
      <c r="M168" s="58">
        <f>L168*G168/1</f>
        <v>1.2050961368000002</v>
      </c>
      <c r="N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0</v>
      </c>
      <c r="O168" s="58">
        <f>N168*G168/1</f>
        <v>0</v>
      </c>
      <c r="P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0</v>
      </c>
      <c r="Q168" s="58">
        <f>P168*G168/1</f>
        <v>0</v>
      </c>
      <c r="R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0</v>
      </c>
      <c r="S168" s="58">
        <f>R168*G168/1</f>
        <v>0</v>
      </c>
      <c r="T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0</v>
      </c>
      <c r="U168" s="58">
        <f>T168*G168/1</f>
        <v>0</v>
      </c>
      <c r="V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0</v>
      </c>
      <c r="W168" s="58">
        <f>V168*G168/1</f>
        <v>0</v>
      </c>
      <c r="X168" s="58">
        <f>IF(
                        C168="INSUMO",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A168&amp;B168,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A168&amp;B168,AE:AE,
                                                    0)
                                            ),
                                            "Não encontrado")
                                    )</f>
        <v>5.0999999999999996</v>
      </c>
      <c r="Y168" s="58">
        <f>X168*G168/1</f>
        <v>0.1479</v>
      </c>
      <c r="Z168" s="58">
        <f>IF(
                            C168="INSUMO",
                            IFERROR(
                                INDEX(
                                    Insumos!F:F,
                                    MATCH(
                                        A168&amp;B168,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A168&amp;B168,AE:AE,
                                        0)
                                ),
                                "Não encontrado")
                        )</f>
        <v>46.655039200000004</v>
      </c>
      <c r="AA168" s="58">
        <f>G168*Z168</f>
        <v>1.3529961368000003</v>
      </c>
      <c r="AB168" s="59"/>
      <c r="AC168" s="59"/>
      <c r="AD168" s="129" t="s">
        <v>38</v>
      </c>
    </row>
    <row r="169" spans="1:31" x14ac:dyDescent="0.2">
      <c r="A169" s="46" t="s">
        <v>154</v>
      </c>
      <c r="B169" s="47" t="s">
        <v>42</v>
      </c>
      <c r="C169" s="48" t="s">
        <v>78</v>
      </c>
      <c r="D169" s="49" t="s">
        <v>39</v>
      </c>
      <c r="E169" s="130" t="s">
        <v>155</v>
      </c>
      <c r="F169" s="50" t="s">
        <v>80</v>
      </c>
      <c r="G169" s="50">
        <v>2.9000000000000001E-2</v>
      </c>
      <c r="H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0</v>
      </c>
      <c r="I169" s="51">
        <f>H169*G169/1</f>
        <v>0</v>
      </c>
      <c r="J169" s="51">
        <f t="shared" si="58"/>
        <v>29.321421999999998</v>
      </c>
      <c r="K169" s="51">
        <f t="shared" si="58"/>
        <v>0.85032123800000003</v>
      </c>
      <c r="L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24.221422</v>
      </c>
      <c r="M169" s="51">
        <f>L169*G169/1</f>
        <v>0.702421238</v>
      </c>
      <c r="N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0</v>
      </c>
      <c r="O169" s="51">
        <f>N169*G169/1</f>
        <v>0</v>
      </c>
      <c r="P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0</v>
      </c>
      <c r="Q169" s="51">
        <f>P169*G169/1</f>
        <v>0</v>
      </c>
      <c r="R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0</v>
      </c>
      <c r="S169" s="51">
        <f>R169*G169/1</f>
        <v>0</v>
      </c>
      <c r="T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0</v>
      </c>
      <c r="U169" s="51">
        <f>T169*G169/1</f>
        <v>0</v>
      </c>
      <c r="V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0</v>
      </c>
      <c r="W169" s="51">
        <f>V169*G169/1</f>
        <v>0</v>
      </c>
      <c r="X169" s="51">
        <f>IF(
                        C169="INSUMO",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A169&amp;B169,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A169&amp;B169,AE:AE,
                                                    0)
                                            ),
                                            "Não encontrado")
                                    )</f>
        <v>5.0999999999999996</v>
      </c>
      <c r="Y169" s="51">
        <f>X169*G169/1</f>
        <v>0.1479</v>
      </c>
      <c r="Z169" s="51">
        <f>IF(
                            C169="INSUMO",
                            IFERROR(
                                INDEX(
                                    Insumos!F:F,
                                    MATCH(
                                        A169&amp;B169,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A169&amp;B169,AE:AE,
                                        0)
                                ),
                                "Não encontrado")
                        )</f>
        <v>29.321422000000002</v>
      </c>
      <c r="AA169" s="51">
        <f>G169*Z169</f>
        <v>0.85032123800000015</v>
      </c>
      <c r="AB169" s="52"/>
      <c r="AC169" s="52"/>
      <c r="AD169" s="130" t="s">
        <v>38</v>
      </c>
    </row>
    <row r="170" spans="1:31" ht="25.5" x14ac:dyDescent="0.2">
      <c r="A170" s="53" t="s">
        <v>198</v>
      </c>
      <c r="B170" s="54" t="s">
        <v>42</v>
      </c>
      <c r="C170" s="55" t="s">
        <v>46</v>
      </c>
      <c r="D170" s="56" t="s">
        <v>39</v>
      </c>
      <c r="E170" s="129" t="s">
        <v>199</v>
      </c>
      <c r="F170" s="57" t="s">
        <v>73</v>
      </c>
      <c r="G170" s="57">
        <v>9.4000000000000004E-3</v>
      </c>
      <c r="H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6.46</v>
      </c>
      <c r="I170" s="58">
        <f>H170*G170/1</f>
        <v>6.0724E-2</v>
      </c>
      <c r="J170" s="58">
        <f t="shared" si="58"/>
        <v>0</v>
      </c>
      <c r="K170" s="58">
        <f t="shared" si="58"/>
        <v>0</v>
      </c>
      <c r="L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M170" s="58">
        <f>L170*G170/1</f>
        <v>0</v>
      </c>
      <c r="N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O170" s="58">
        <f>N170*G170/1</f>
        <v>0</v>
      </c>
      <c r="P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Q170" s="58">
        <f>P170*G170/1</f>
        <v>0</v>
      </c>
      <c r="R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S170" s="58">
        <f>R170*G170/1</f>
        <v>0</v>
      </c>
      <c r="T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U170" s="58">
        <f>T170*G170/1</f>
        <v>0</v>
      </c>
      <c r="V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W170" s="58">
        <f>V170*G170/1</f>
        <v>0</v>
      </c>
      <c r="X170" s="58">
        <f>IF(
                        C170="INSUMO",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A170&amp;B170,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A170&amp;B170,AE:AE,
                                                    0)
                                            ),
                                            "Não encontrado")
                                    )</f>
        <v>0</v>
      </c>
      <c r="Y170" s="58">
        <f>X170*G170/1</f>
        <v>0</v>
      </c>
      <c r="Z170" s="58">
        <f>IF(
                            C170="INSUMO",
                            IFERROR(
                                INDEX(
                                    Insumos!F:F,
                                    MATCH(
                                        A170&amp;B170,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A170&amp;B170,AE:AE,
                                        0)
                                ),
                                "Não encontrado")
                        )</f>
        <v>6.46</v>
      </c>
      <c r="AA170" s="58">
        <f>G170*Z170</f>
        <v>6.0724E-2</v>
      </c>
      <c r="AB170" s="59"/>
      <c r="AC170" s="59"/>
      <c r="AD170" s="129" t="s">
        <v>38</v>
      </c>
    </row>
    <row r="171" spans="1:31" ht="25.5" x14ac:dyDescent="0.2">
      <c r="A171" s="46" t="s">
        <v>272</v>
      </c>
      <c r="B171" s="47" t="s">
        <v>42</v>
      </c>
      <c r="C171" s="48" t="s">
        <v>46</v>
      </c>
      <c r="D171" s="49" t="s">
        <v>39</v>
      </c>
      <c r="E171" s="130" t="s">
        <v>273</v>
      </c>
      <c r="F171" s="50" t="s">
        <v>101</v>
      </c>
      <c r="G171" s="50">
        <v>1.2434000000000001</v>
      </c>
      <c r="H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2.63</v>
      </c>
      <c r="I171" s="51">
        <f>H171*G171/1</f>
        <v>3.2701419999999999</v>
      </c>
      <c r="J171" s="51">
        <f t="shared" si="58"/>
        <v>0</v>
      </c>
      <c r="K171" s="51">
        <f t="shared" si="58"/>
        <v>0</v>
      </c>
      <c r="L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M171" s="51">
        <f>L171*G171/1</f>
        <v>0</v>
      </c>
      <c r="N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O171" s="51">
        <f>N171*G171/1</f>
        <v>0</v>
      </c>
      <c r="P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Q171" s="51">
        <f>P171*G171/1</f>
        <v>0</v>
      </c>
      <c r="R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S171" s="51">
        <f>R171*G171/1</f>
        <v>0</v>
      </c>
      <c r="T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U171" s="51">
        <f>T171*G171/1</f>
        <v>0</v>
      </c>
      <c r="V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W171" s="51">
        <f>V171*G171/1</f>
        <v>0</v>
      </c>
      <c r="X171" s="51">
        <f>IF(
                        C171="INSUMO",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A171&amp;B171,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A171&amp;B171,AE:AE,
                                                    0)
                                            ),
                                            "Não encontrado")
                                    )</f>
        <v>0</v>
      </c>
      <c r="Y171" s="51">
        <f>X171*G171/1</f>
        <v>0</v>
      </c>
      <c r="Z171" s="51">
        <f>IF(
                            C171="INSUMO",
                            IFERROR(
                                INDEX(
                                    Insumos!F:F,
                                    MATCH(
                                        A171&amp;B171,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A171&amp;B171,AE:AE,
                                        0)
                                ),
                                "Não encontrado")
                        )</f>
        <v>2.63</v>
      </c>
      <c r="AA171" s="51">
        <f>G171*Z171</f>
        <v>3.2701419999999999</v>
      </c>
      <c r="AB171" s="52"/>
      <c r="AC171" s="52"/>
      <c r="AD171" s="130" t="s">
        <v>38</v>
      </c>
    </row>
    <row r="172" spans="1:31" ht="38.25" x14ac:dyDescent="0.2">
      <c r="A172" s="38" t="s">
        <v>274</v>
      </c>
      <c r="B172" s="39" t="s">
        <v>37</v>
      </c>
      <c r="C172" s="40" t="s">
        <v>38</v>
      </c>
      <c r="D172" s="41" t="s">
        <v>39</v>
      </c>
      <c r="E172" s="128" t="s">
        <v>275</v>
      </c>
      <c r="F172" s="42" t="s">
        <v>276</v>
      </c>
      <c r="G172" s="43"/>
      <c r="H172" s="44"/>
      <c r="I172" s="44">
        <f>SUM(I173:I174)</f>
        <v>0</v>
      </c>
      <c r="J172" s="44"/>
      <c r="K172" s="44">
        <f>SUM(K173:K174)</f>
        <v>86.055518610279194</v>
      </c>
      <c r="L172" s="44"/>
      <c r="M172" s="44">
        <f>SUM(M173:M174)</f>
        <v>29.555296918279197</v>
      </c>
      <c r="N172" s="44"/>
      <c r="O172" s="44">
        <f>SUM(O173:O174)</f>
        <v>52</v>
      </c>
      <c r="P172" s="44"/>
      <c r="Q172" s="44">
        <f>SUM(Q173:Q174)</f>
        <v>0</v>
      </c>
      <c r="R172" s="44"/>
      <c r="S172" s="44">
        <f>SUM(S173:S174)</f>
        <v>0</v>
      </c>
      <c r="T172" s="44"/>
      <c r="U172" s="44">
        <f>SUM(U173:U174)</f>
        <v>0</v>
      </c>
      <c r="V172" s="44"/>
      <c r="W172" s="44">
        <f>SUM(W173:W174)</f>
        <v>0</v>
      </c>
      <c r="X172" s="44"/>
      <c r="Y172" s="44">
        <f>SUM(Y173:Y174)</f>
        <v>4.5002216920000002</v>
      </c>
      <c r="Z172" s="44"/>
      <c r="AA172" s="44">
        <f>SUM(AA173:AA174)</f>
        <v>86.055518610279194</v>
      </c>
      <c r="AB172" s="45" t="s">
        <v>38</v>
      </c>
      <c r="AC172" s="45"/>
      <c r="AD172" s="128" t="s">
        <v>38</v>
      </c>
      <c r="AE172" t="str">
        <f>A172&amp;B172&amp;C172</f>
        <v>0438PRÓPRIA</v>
      </c>
    </row>
    <row r="173" spans="1:31" ht="25.5" x14ac:dyDescent="0.2">
      <c r="A173" s="53" t="s">
        <v>277</v>
      </c>
      <c r="B173" s="54" t="s">
        <v>42</v>
      </c>
      <c r="C173" s="55" t="s">
        <v>78</v>
      </c>
      <c r="D173" s="56" t="s">
        <v>39</v>
      </c>
      <c r="E173" s="129" t="s">
        <v>278</v>
      </c>
      <c r="F173" s="57" t="s">
        <v>101</v>
      </c>
      <c r="G173" s="57">
        <v>1</v>
      </c>
      <c r="H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0</v>
      </c>
      <c r="I173" s="58">
        <f>H173*G173/1</f>
        <v>0</v>
      </c>
      <c r="J173" s="58">
        <f>T173 + N173 + L173 + X173 + R173 + P173 + V173</f>
        <v>34.055518610279194</v>
      </c>
      <c r="K173" s="58">
        <f>U173 + O173 + M173 + Y173 + S173 + Q173 + W173</f>
        <v>34.055518610279194</v>
      </c>
      <c r="L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29.555296918279197</v>
      </c>
      <c r="M173" s="58">
        <f>L173*G173/1</f>
        <v>29.555296918279197</v>
      </c>
      <c r="N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0</v>
      </c>
      <c r="O173" s="58">
        <f>N173*G173/1</f>
        <v>0</v>
      </c>
      <c r="P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0</v>
      </c>
      <c r="Q173" s="58">
        <f>P173*G173/1</f>
        <v>0</v>
      </c>
      <c r="R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0</v>
      </c>
      <c r="S173" s="58">
        <f>R173*G173/1</f>
        <v>0</v>
      </c>
      <c r="T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0</v>
      </c>
      <c r="U173" s="58">
        <f>T173*G173/1</f>
        <v>0</v>
      </c>
      <c r="V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0</v>
      </c>
      <c r="W173" s="58">
        <f>V173*G173/1</f>
        <v>0</v>
      </c>
      <c r="X173" s="58">
        <f>IF(
                        C173="INSUMO",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A173&amp;B173,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A173&amp;B173,AE:AE,
                                                    0)
                                            ),
                                            "Não encontrado")
                                    )</f>
        <v>4.5002216920000002</v>
      </c>
      <c r="Y173" s="58">
        <f>X173*G173/1</f>
        <v>4.5002216920000002</v>
      </c>
      <c r="Z173" s="58">
        <f>IF(
                            C173="INSUMO",
                            IFERROR(
                                INDEX(
                                    Insumos!F:F,
                                    MATCH(
                                        A173&amp;B173,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A173&amp;B173,AE:AE,
                                        0)
                                ),
                                "Não encontrado")
                        )</f>
        <v>34.055518610279194</v>
      </c>
      <c r="AA173" s="58">
        <f>G173*Z173</f>
        <v>34.055518610279194</v>
      </c>
      <c r="AB173" s="59"/>
      <c r="AC173" s="59"/>
      <c r="AD173" s="129" t="s">
        <v>38</v>
      </c>
    </row>
    <row r="174" spans="1:31" ht="51" x14ac:dyDescent="0.2">
      <c r="A174" s="46" t="s">
        <v>279</v>
      </c>
      <c r="B174" s="47" t="s">
        <v>42</v>
      </c>
      <c r="C174" s="48" t="s">
        <v>46</v>
      </c>
      <c r="D174" s="49" t="s">
        <v>39</v>
      </c>
      <c r="E174" s="130" t="s">
        <v>280</v>
      </c>
      <c r="F174" s="50" t="s">
        <v>276</v>
      </c>
      <c r="G174" s="50">
        <v>1</v>
      </c>
      <c r="H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I174" s="51">
        <f>H174*G174/1</f>
        <v>0</v>
      </c>
      <c r="J174" s="51">
        <f>T174 + N174 + L174 + X174 + R174 + P174 + V174</f>
        <v>52</v>
      </c>
      <c r="K174" s="51">
        <f>U174 + O174 + M174 + Y174 + S174 + Q174 + W174</f>
        <v>52</v>
      </c>
      <c r="L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M174" s="51">
        <f>L174*G174/1</f>
        <v>0</v>
      </c>
      <c r="N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52</v>
      </c>
      <c r="O174" s="51">
        <f>N174*G174/1</f>
        <v>52</v>
      </c>
      <c r="P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Q174" s="51">
        <f>P174*G174/1</f>
        <v>0</v>
      </c>
      <c r="R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S174" s="51">
        <f>R174*G174/1</f>
        <v>0</v>
      </c>
      <c r="T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U174" s="51">
        <f>T174*G174/1</f>
        <v>0</v>
      </c>
      <c r="V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W174" s="51">
        <f>V174*G174/1</f>
        <v>0</v>
      </c>
      <c r="X174" s="51">
        <f>IF(
                        C174="INSUMO",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A174&amp;B174,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A174&amp;B174,AE:AE,
                                                    0)
                                            ),
                                            "Não encontrado")
                                    )</f>
        <v>0</v>
      </c>
      <c r="Y174" s="51">
        <f>X174*G174/1</f>
        <v>0</v>
      </c>
      <c r="Z174" s="51">
        <f>IF(
                            C174="INSUMO",
                            IFERROR(
                                INDEX(
                                    Insumos!F:F,
                                    MATCH(
                                        A174&amp;B174,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A174&amp;B174,AE:AE,
                                        0)
                                ),
                                "Não encontrado")
                        )</f>
        <v>52</v>
      </c>
      <c r="AA174" s="51">
        <f>G174*Z174</f>
        <v>52</v>
      </c>
      <c r="AB174" s="52"/>
      <c r="AC174" s="52"/>
      <c r="AD174" s="130" t="s">
        <v>38</v>
      </c>
    </row>
    <row r="175" spans="1:31" ht="51" x14ac:dyDescent="0.2">
      <c r="A175" s="38" t="s">
        <v>281</v>
      </c>
      <c r="B175" s="39" t="s">
        <v>42</v>
      </c>
      <c r="C175" s="40" t="s">
        <v>38</v>
      </c>
      <c r="D175" s="41" t="s">
        <v>39</v>
      </c>
      <c r="E175" s="128" t="s">
        <v>282</v>
      </c>
      <c r="F175" s="42" t="s">
        <v>101</v>
      </c>
      <c r="G175" s="43"/>
      <c r="H175" s="44"/>
      <c r="I175" s="44">
        <f>SUM(I176:I184)</f>
        <v>338.04576099999997</v>
      </c>
      <c r="J175" s="44"/>
      <c r="K175" s="44">
        <f>SUM(K176:K184)</f>
        <v>223.51134364942001</v>
      </c>
      <c r="L175" s="44"/>
      <c r="M175" s="44">
        <f>SUM(M176:M184)</f>
        <v>189.41048364942</v>
      </c>
      <c r="N175" s="44"/>
      <c r="O175" s="44">
        <f>SUM(O176:O184)</f>
        <v>0</v>
      </c>
      <c r="P175" s="44"/>
      <c r="Q175" s="44">
        <f>SUM(Q176:Q184)</f>
        <v>0</v>
      </c>
      <c r="R175" s="44"/>
      <c r="S175" s="44">
        <f>SUM(S176:S184)</f>
        <v>0</v>
      </c>
      <c r="T175" s="44"/>
      <c r="U175" s="44">
        <f>SUM(U176:U184)</f>
        <v>0</v>
      </c>
      <c r="V175" s="44"/>
      <c r="W175" s="44">
        <f>SUM(W176:W184)</f>
        <v>0</v>
      </c>
      <c r="X175" s="44"/>
      <c r="Y175" s="44">
        <f>SUM(Y176:Y184)</f>
        <v>34.100859999999997</v>
      </c>
      <c r="Z175" s="44"/>
      <c r="AA175" s="44">
        <f>SUM(AA176:AA184)</f>
        <v>561.55710464942001</v>
      </c>
      <c r="AB175" s="45" t="s">
        <v>38</v>
      </c>
      <c r="AC175" s="45"/>
      <c r="AD175" s="128" t="s">
        <v>38</v>
      </c>
      <c r="AE175" t="str">
        <f>A175&amp;B175&amp;C175</f>
        <v>99842SINAPI</v>
      </c>
    </row>
    <row r="176" spans="1:31" x14ac:dyDescent="0.2">
      <c r="A176" s="53" t="s">
        <v>170</v>
      </c>
      <c r="B176" s="54" t="s">
        <v>42</v>
      </c>
      <c r="C176" s="55" t="s">
        <v>78</v>
      </c>
      <c r="D176" s="56" t="s">
        <v>39</v>
      </c>
      <c r="E176" s="129" t="s">
        <v>171</v>
      </c>
      <c r="F176" s="57" t="s">
        <v>80</v>
      </c>
      <c r="G176" s="57">
        <v>3.9712999999999998</v>
      </c>
      <c r="H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0</v>
      </c>
      <c r="I176" s="58">
        <f t="shared" ref="I176:I184" si="59">H176*G176/1</f>
        <v>0</v>
      </c>
      <c r="J176" s="58">
        <f t="shared" ref="J176:J184" si="60">T176 + N176 + L176 + X176 + R176 + P176 + V176</f>
        <v>35.932662399999998</v>
      </c>
      <c r="K176" s="58">
        <f t="shared" ref="K176:K184" si="61">U176 + O176 + M176 + Y176 + S176 + Q176 + W176</f>
        <v>142.69938218912</v>
      </c>
      <c r="L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30.912662399999999</v>
      </c>
      <c r="M176" s="58">
        <f t="shared" ref="M176:M184" si="62">L176*G176/1</f>
        <v>122.76345618911999</v>
      </c>
      <c r="N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0</v>
      </c>
      <c r="O176" s="58">
        <f t="shared" ref="O176:O184" si="63">N176*G176/1</f>
        <v>0</v>
      </c>
      <c r="P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0</v>
      </c>
      <c r="Q176" s="58">
        <f t="shared" ref="Q176:Q184" si="64">P176*G176/1</f>
        <v>0</v>
      </c>
      <c r="R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0</v>
      </c>
      <c r="S176" s="58">
        <f t="shared" ref="S176:S184" si="65">R176*G176/1</f>
        <v>0</v>
      </c>
      <c r="T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0</v>
      </c>
      <c r="U176" s="58">
        <f t="shared" ref="U176:U184" si="66">T176*G176/1</f>
        <v>0</v>
      </c>
      <c r="V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0</v>
      </c>
      <c r="W176" s="58">
        <f t="shared" ref="W176:W184" si="67">V176*G176/1</f>
        <v>0</v>
      </c>
      <c r="X176" s="58">
        <f>IF(
                        C176="INSUMO",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A176&amp;B176,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A176&amp;B176,AE:AE,
                                                    0)
                                            ),
                                            "Não encontrado")
                                    )</f>
        <v>5.0199999999999996</v>
      </c>
      <c r="Y176" s="58">
        <f t="shared" ref="Y176:Y184" si="68">X176*G176/1</f>
        <v>19.935925999999998</v>
      </c>
      <c r="Z176" s="58">
        <f>IF(
                            C176="INSUMO",
                            IFERROR(
                                INDEX(
                                    Insumos!F:F,
                                    MATCH(
                                        A176&amp;B176,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A176&amp;B176,AE:AE,
                                        0)
                                ),
                                "Não encontrado")
                        )</f>
        <v>35.932662399999998</v>
      </c>
      <c r="AA176" s="58">
        <f t="shared" ref="AA176:AA184" si="69">G176*Z176</f>
        <v>142.69938218911997</v>
      </c>
      <c r="AB176" s="59"/>
      <c r="AC176" s="59"/>
      <c r="AD176" s="129" t="s">
        <v>38</v>
      </c>
    </row>
    <row r="177" spans="1:31" x14ac:dyDescent="0.2">
      <c r="A177" s="46" t="s">
        <v>283</v>
      </c>
      <c r="B177" s="47" t="s">
        <v>42</v>
      </c>
      <c r="C177" s="48" t="s">
        <v>78</v>
      </c>
      <c r="D177" s="49" t="s">
        <v>39</v>
      </c>
      <c r="E177" s="130" t="s">
        <v>284</v>
      </c>
      <c r="F177" s="50" t="s">
        <v>80</v>
      </c>
      <c r="G177" s="50">
        <v>2.8216999999999999</v>
      </c>
      <c r="H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0</v>
      </c>
      <c r="I177" s="51">
        <f t="shared" si="59"/>
        <v>0</v>
      </c>
      <c r="J177" s="51">
        <f t="shared" si="60"/>
        <v>28.639459000000002</v>
      </c>
      <c r="K177" s="51">
        <f t="shared" si="61"/>
        <v>80.811961460300012</v>
      </c>
      <c r="L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23.619459000000003</v>
      </c>
      <c r="M177" s="51">
        <f t="shared" si="62"/>
        <v>66.647027460300009</v>
      </c>
      <c r="N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0</v>
      </c>
      <c r="O177" s="51">
        <f t="shared" si="63"/>
        <v>0</v>
      </c>
      <c r="P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0</v>
      </c>
      <c r="Q177" s="51">
        <f t="shared" si="64"/>
        <v>0</v>
      </c>
      <c r="R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0</v>
      </c>
      <c r="S177" s="51">
        <f t="shared" si="65"/>
        <v>0</v>
      </c>
      <c r="T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0</v>
      </c>
      <c r="U177" s="51">
        <f t="shared" si="66"/>
        <v>0</v>
      </c>
      <c r="V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0</v>
      </c>
      <c r="W177" s="51">
        <f t="shared" si="67"/>
        <v>0</v>
      </c>
      <c r="X177" s="51">
        <f>IF(
                        C177="INSUMO",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A177&amp;B177,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A177&amp;B177,AE:AE,
                                                    0)
                                            ),
                                            "Não encontrado")
                                    )</f>
        <v>5.0199999999999996</v>
      </c>
      <c r="Y177" s="51">
        <f t="shared" si="68"/>
        <v>14.164933999999999</v>
      </c>
      <c r="Z177" s="51">
        <f>IF(
                            C177="INSUMO",
                            IFERROR(
                                INDEX(
                                    Insumos!F:F,
                                    MATCH(
                                        A177&amp;B177,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A177&amp;B177,AE:AE,
                                        0)
                                ),
                                "Não encontrado")
                        )</f>
        <v>28.639459000000002</v>
      </c>
      <c r="AA177" s="51">
        <f t="shared" si="69"/>
        <v>80.811961460299997</v>
      </c>
      <c r="AB177" s="52"/>
      <c r="AC177" s="52"/>
      <c r="AD177" s="130" t="s">
        <v>38</v>
      </c>
    </row>
    <row r="178" spans="1:31" ht="25.5" x14ac:dyDescent="0.2">
      <c r="A178" s="53" t="s">
        <v>285</v>
      </c>
      <c r="B178" s="54" t="s">
        <v>42</v>
      </c>
      <c r="C178" s="55" t="s">
        <v>46</v>
      </c>
      <c r="D178" s="56" t="s">
        <v>39</v>
      </c>
      <c r="E178" s="129" t="s">
        <v>286</v>
      </c>
      <c r="F178" s="57" t="s">
        <v>101</v>
      </c>
      <c r="G178" s="57">
        <v>1.0545</v>
      </c>
      <c r="H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54.07</v>
      </c>
      <c r="I178" s="58">
        <f t="shared" si="59"/>
        <v>57.016815000000001</v>
      </c>
      <c r="J178" s="58">
        <f t="shared" si="60"/>
        <v>0</v>
      </c>
      <c r="K178" s="58">
        <f t="shared" si="61"/>
        <v>0</v>
      </c>
      <c r="L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M178" s="58">
        <f t="shared" si="62"/>
        <v>0</v>
      </c>
      <c r="N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O178" s="58">
        <f t="shared" si="63"/>
        <v>0</v>
      </c>
      <c r="P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Q178" s="58">
        <f t="shared" si="64"/>
        <v>0</v>
      </c>
      <c r="R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S178" s="58">
        <f t="shared" si="65"/>
        <v>0</v>
      </c>
      <c r="T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U178" s="58">
        <f t="shared" si="66"/>
        <v>0</v>
      </c>
      <c r="V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W178" s="58">
        <f t="shared" si="67"/>
        <v>0</v>
      </c>
      <c r="X178" s="58">
        <f>IF(
                        C178="INSUMO",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A178&amp;B178,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A178&amp;B178,AE:AE,
                                                    0)
                                            ),
                                            "Não encontrado")
                                    )</f>
        <v>0</v>
      </c>
      <c r="Y178" s="58">
        <f t="shared" si="68"/>
        <v>0</v>
      </c>
      <c r="Z178" s="58">
        <f>IF(
                            C178="INSUMO",
                            IFERROR(
                                INDEX(
                                    Insumos!F:F,
                                    MATCH(
                                        A178&amp;B178,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A178&amp;B178,AE:AE,
                                        0)
                                ),
                                "Não encontrado")
                        )</f>
        <v>54.07</v>
      </c>
      <c r="AA178" s="58">
        <f t="shared" si="69"/>
        <v>57.016815000000001</v>
      </c>
      <c r="AB178" s="59"/>
      <c r="AC178" s="59"/>
      <c r="AD178" s="129" t="s">
        <v>38</v>
      </c>
    </row>
    <row r="179" spans="1:31" ht="25.5" x14ac:dyDescent="0.2">
      <c r="A179" s="46" t="s">
        <v>287</v>
      </c>
      <c r="B179" s="47" t="s">
        <v>42</v>
      </c>
      <c r="C179" s="48" t="s">
        <v>46</v>
      </c>
      <c r="D179" s="49" t="s">
        <v>39</v>
      </c>
      <c r="E179" s="130" t="s">
        <v>288</v>
      </c>
      <c r="F179" s="50" t="s">
        <v>101</v>
      </c>
      <c r="G179" s="50">
        <v>0.94910000000000005</v>
      </c>
      <c r="H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48.93</v>
      </c>
      <c r="I179" s="51">
        <f t="shared" si="59"/>
        <v>46.439463000000003</v>
      </c>
      <c r="J179" s="51">
        <f t="shared" si="60"/>
        <v>0</v>
      </c>
      <c r="K179" s="51">
        <f t="shared" si="61"/>
        <v>0</v>
      </c>
      <c r="L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M179" s="51">
        <f t="shared" si="62"/>
        <v>0</v>
      </c>
      <c r="N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O179" s="51">
        <f t="shared" si="63"/>
        <v>0</v>
      </c>
      <c r="P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Q179" s="51">
        <f t="shared" si="64"/>
        <v>0</v>
      </c>
      <c r="R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S179" s="51">
        <f t="shared" si="65"/>
        <v>0</v>
      </c>
      <c r="T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U179" s="51">
        <f t="shared" si="66"/>
        <v>0</v>
      </c>
      <c r="V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W179" s="51">
        <f t="shared" si="67"/>
        <v>0</v>
      </c>
      <c r="X179" s="51">
        <f>IF(
                        C179="INSUMO",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A179&amp;B179,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A179&amp;B179,AE:AE,
                                                    0)
                                            ),
                                            "Não encontrado")
                                    )</f>
        <v>0</v>
      </c>
      <c r="Y179" s="51">
        <f t="shared" si="68"/>
        <v>0</v>
      </c>
      <c r="Z179" s="51">
        <f>IF(
                            C179="INSUMO",
                            IFERROR(
                                INDEX(
                                    Insumos!F:F,
                                    MATCH(
                                        A179&amp;B179,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A179&amp;B179,AE:AE,
                                        0)
                                ),
                                "Não encontrado")
                        )</f>
        <v>48.93</v>
      </c>
      <c r="AA179" s="51">
        <f t="shared" si="69"/>
        <v>46.439463000000003</v>
      </c>
      <c r="AB179" s="52"/>
      <c r="AC179" s="52"/>
      <c r="AD179" s="130" t="s">
        <v>38</v>
      </c>
    </row>
    <row r="180" spans="1:31" ht="25.5" x14ac:dyDescent="0.2">
      <c r="A180" s="53" t="s">
        <v>289</v>
      </c>
      <c r="B180" s="54" t="s">
        <v>42</v>
      </c>
      <c r="C180" s="55" t="s">
        <v>46</v>
      </c>
      <c r="D180" s="56" t="s">
        <v>39</v>
      </c>
      <c r="E180" s="129" t="s">
        <v>290</v>
      </c>
      <c r="F180" s="57" t="s">
        <v>101</v>
      </c>
      <c r="G180" s="57">
        <v>2.0739000000000001</v>
      </c>
      <c r="H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33.57</v>
      </c>
      <c r="I180" s="58">
        <f t="shared" si="59"/>
        <v>69.620823000000001</v>
      </c>
      <c r="J180" s="58">
        <f t="shared" si="60"/>
        <v>0</v>
      </c>
      <c r="K180" s="58">
        <f t="shared" si="61"/>
        <v>0</v>
      </c>
      <c r="L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M180" s="58">
        <f t="shared" si="62"/>
        <v>0</v>
      </c>
      <c r="N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O180" s="58">
        <f t="shared" si="63"/>
        <v>0</v>
      </c>
      <c r="P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Q180" s="58">
        <f t="shared" si="64"/>
        <v>0</v>
      </c>
      <c r="R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S180" s="58">
        <f t="shared" si="65"/>
        <v>0</v>
      </c>
      <c r="T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U180" s="58">
        <f t="shared" si="66"/>
        <v>0</v>
      </c>
      <c r="V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W180" s="58">
        <f t="shared" si="67"/>
        <v>0</v>
      </c>
      <c r="X180" s="58">
        <f>IF(
                        C180="INSUMO",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A180&amp;B180,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A180&amp;B180,AE:AE,
                                                    0)
                                            ),
                                            "Não encontrado")
                                    )</f>
        <v>0</v>
      </c>
      <c r="Y180" s="58">
        <f t="shared" si="68"/>
        <v>0</v>
      </c>
      <c r="Z180" s="58">
        <f>IF(
                            C180="INSUMO",
                            IFERROR(
                                INDEX(
                                    Insumos!F:F,
                                    MATCH(
                                        A180&amp;B180,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A180&amp;B180,AE:AE,
                                        0)
                                ),
                                "Não encontrado")
                        )</f>
        <v>33.57</v>
      </c>
      <c r="AA180" s="58">
        <f t="shared" si="69"/>
        <v>69.620823000000001</v>
      </c>
      <c r="AB180" s="59"/>
      <c r="AC180" s="59"/>
      <c r="AD180" s="129" t="s">
        <v>38</v>
      </c>
    </row>
    <row r="181" spans="1:31" ht="25.5" x14ac:dyDescent="0.2">
      <c r="A181" s="46" t="s">
        <v>291</v>
      </c>
      <c r="B181" s="47" t="s">
        <v>42</v>
      </c>
      <c r="C181" s="48" t="s">
        <v>46</v>
      </c>
      <c r="D181" s="49" t="s">
        <v>39</v>
      </c>
      <c r="E181" s="130" t="s">
        <v>292</v>
      </c>
      <c r="F181" s="50" t="s">
        <v>101</v>
      </c>
      <c r="G181" s="50">
        <v>6.4063999999999997</v>
      </c>
      <c r="H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25</v>
      </c>
      <c r="I181" s="51">
        <f t="shared" si="59"/>
        <v>160.16</v>
      </c>
      <c r="J181" s="51">
        <f t="shared" si="60"/>
        <v>0</v>
      </c>
      <c r="K181" s="51">
        <f t="shared" si="61"/>
        <v>0</v>
      </c>
      <c r="L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M181" s="51">
        <f t="shared" si="62"/>
        <v>0</v>
      </c>
      <c r="N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O181" s="51">
        <f t="shared" si="63"/>
        <v>0</v>
      </c>
      <c r="P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Q181" s="51">
        <f t="shared" si="64"/>
        <v>0</v>
      </c>
      <c r="R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S181" s="51">
        <f t="shared" si="65"/>
        <v>0</v>
      </c>
      <c r="T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U181" s="51">
        <f t="shared" si="66"/>
        <v>0</v>
      </c>
      <c r="V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W181" s="51">
        <f t="shared" si="67"/>
        <v>0</v>
      </c>
      <c r="X181" s="51">
        <f>IF(
                        C181="INSUMO",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A181&amp;B181,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A181&amp;B181,AE:AE,
                                                    0)
                                            ),
                                            "Não encontrado")
                                    )</f>
        <v>0</v>
      </c>
      <c r="Y181" s="51">
        <f t="shared" si="68"/>
        <v>0</v>
      </c>
      <c r="Z181" s="51">
        <f>IF(
                            C181="INSUMO",
                            IFERROR(
                                INDEX(
                                    Insumos!F:F,
                                    MATCH(
                                        A181&amp;B181,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A181&amp;B181,AE:AE,
                                        0)
                                ),
                                "Não encontrado")
                        )</f>
        <v>25</v>
      </c>
      <c r="AA181" s="51">
        <f t="shared" si="69"/>
        <v>160.16</v>
      </c>
      <c r="AB181" s="52"/>
      <c r="AC181" s="52"/>
      <c r="AD181" s="130" t="s">
        <v>38</v>
      </c>
    </row>
    <row r="182" spans="1:31" ht="25.5" x14ac:dyDescent="0.2">
      <c r="A182" s="53" t="s">
        <v>293</v>
      </c>
      <c r="B182" s="54" t="s">
        <v>42</v>
      </c>
      <c r="C182" s="55" t="s">
        <v>46</v>
      </c>
      <c r="D182" s="56" t="s">
        <v>39</v>
      </c>
      <c r="E182" s="129" t="s">
        <v>294</v>
      </c>
      <c r="F182" s="57" t="s">
        <v>73</v>
      </c>
      <c r="G182" s="57">
        <v>0.83330000000000004</v>
      </c>
      <c r="H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2.89</v>
      </c>
      <c r="I182" s="58">
        <f t="shared" si="59"/>
        <v>2.4082370000000002</v>
      </c>
      <c r="J182" s="58">
        <f t="shared" si="60"/>
        <v>0</v>
      </c>
      <c r="K182" s="58">
        <f t="shared" si="61"/>
        <v>0</v>
      </c>
      <c r="L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M182" s="58">
        <f t="shared" si="62"/>
        <v>0</v>
      </c>
      <c r="N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O182" s="58">
        <f t="shared" si="63"/>
        <v>0</v>
      </c>
      <c r="P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Q182" s="58">
        <f t="shared" si="64"/>
        <v>0</v>
      </c>
      <c r="R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S182" s="58">
        <f t="shared" si="65"/>
        <v>0</v>
      </c>
      <c r="T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U182" s="58">
        <f t="shared" si="66"/>
        <v>0</v>
      </c>
      <c r="V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W182" s="58">
        <f t="shared" si="67"/>
        <v>0</v>
      </c>
      <c r="X182" s="58">
        <f>IF(
                        C182="INSUMO",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A182&amp;B182,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A182&amp;B182,AE:AE,
                                                    0)
                                            ),
                                            "Não encontrado")
                                    )</f>
        <v>0</v>
      </c>
      <c r="Y182" s="58">
        <f t="shared" si="68"/>
        <v>0</v>
      </c>
      <c r="Z182" s="58">
        <f>IF(
                            C182="INSUMO",
                            IFERROR(
                                INDEX(
                                    Insumos!F:F,
                                    MATCH(
                                        A182&amp;B182,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A182&amp;B182,AE:AE,
                                        0)
                                ),
                                "Não encontrado")
                        )</f>
        <v>2.89</v>
      </c>
      <c r="AA182" s="58">
        <f t="shared" si="69"/>
        <v>2.4082370000000002</v>
      </c>
      <c r="AB182" s="59"/>
      <c r="AC182" s="59"/>
      <c r="AD182" s="129" t="s">
        <v>38</v>
      </c>
    </row>
    <row r="183" spans="1:31" x14ac:dyDescent="0.2">
      <c r="A183" s="46" t="s">
        <v>295</v>
      </c>
      <c r="B183" s="47" t="s">
        <v>42</v>
      </c>
      <c r="C183" s="48" t="s">
        <v>46</v>
      </c>
      <c r="D183" s="49" t="s">
        <v>39</v>
      </c>
      <c r="E183" s="130" t="s">
        <v>296</v>
      </c>
      <c r="F183" s="50" t="s">
        <v>94</v>
      </c>
      <c r="G183" s="50">
        <v>6.25E-2</v>
      </c>
      <c r="H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28.09</v>
      </c>
      <c r="I183" s="51">
        <f t="shared" si="59"/>
        <v>1.755625</v>
      </c>
      <c r="J183" s="51">
        <f t="shared" si="60"/>
        <v>0</v>
      </c>
      <c r="K183" s="51">
        <f t="shared" si="61"/>
        <v>0</v>
      </c>
      <c r="L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M183" s="51">
        <f t="shared" si="62"/>
        <v>0</v>
      </c>
      <c r="N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O183" s="51">
        <f t="shared" si="63"/>
        <v>0</v>
      </c>
      <c r="P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Q183" s="51">
        <f t="shared" si="64"/>
        <v>0</v>
      </c>
      <c r="R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S183" s="51">
        <f t="shared" si="65"/>
        <v>0</v>
      </c>
      <c r="T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U183" s="51">
        <f t="shared" si="66"/>
        <v>0</v>
      </c>
      <c r="V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W183" s="51">
        <f t="shared" si="67"/>
        <v>0</v>
      </c>
      <c r="X183" s="51">
        <f>IF(
                        C183="INSUMO",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A183&amp;B183,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A183&amp;B183,AE:AE,
                                                    0)
                                            ),
                                            "Não encontrado")
                                    )</f>
        <v>0</v>
      </c>
      <c r="Y183" s="51">
        <f t="shared" si="68"/>
        <v>0</v>
      </c>
      <c r="Z183" s="51">
        <f>IF(
                            C183="INSUMO",
                            IFERROR(
                                INDEX(
                                    Insumos!F:F,
                                    MATCH(
                                        A183&amp;B183,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A183&amp;B183,AE:AE,
                                        0)
                                ),
                                "Não encontrado")
                        )</f>
        <v>28.09</v>
      </c>
      <c r="AA183" s="51">
        <f t="shared" si="69"/>
        <v>1.755625</v>
      </c>
      <c r="AB183" s="52"/>
      <c r="AC183" s="52"/>
      <c r="AD183" s="130" t="s">
        <v>38</v>
      </c>
    </row>
    <row r="184" spans="1:31" ht="25.5" x14ac:dyDescent="0.2">
      <c r="A184" s="53" t="s">
        <v>297</v>
      </c>
      <c r="B184" s="54" t="s">
        <v>42</v>
      </c>
      <c r="C184" s="55" t="s">
        <v>46</v>
      </c>
      <c r="D184" s="56" t="s">
        <v>39</v>
      </c>
      <c r="E184" s="129" t="s">
        <v>298</v>
      </c>
      <c r="F184" s="57" t="s">
        <v>94</v>
      </c>
      <c r="G184" s="57">
        <v>1.54E-2</v>
      </c>
      <c r="H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41.87</v>
      </c>
      <c r="I184" s="58">
        <f t="shared" si="59"/>
        <v>0.64479799999999998</v>
      </c>
      <c r="J184" s="58">
        <f t="shared" si="60"/>
        <v>0</v>
      </c>
      <c r="K184" s="58">
        <f t="shared" si="61"/>
        <v>0</v>
      </c>
      <c r="L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M184" s="58">
        <f t="shared" si="62"/>
        <v>0</v>
      </c>
      <c r="N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O184" s="58">
        <f t="shared" si="63"/>
        <v>0</v>
      </c>
      <c r="P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Q184" s="58">
        <f t="shared" si="64"/>
        <v>0</v>
      </c>
      <c r="R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S184" s="58">
        <f t="shared" si="65"/>
        <v>0</v>
      </c>
      <c r="T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U184" s="58">
        <f t="shared" si="66"/>
        <v>0</v>
      </c>
      <c r="V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W184" s="58">
        <f t="shared" si="67"/>
        <v>0</v>
      </c>
      <c r="X184" s="58">
        <f>IF(
                        C184="INSUMO",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A184&amp;B184,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A184&amp;B184,AE:AE,
                                                    0)
                                            ),
                                            "Não encontrado")
                                    )</f>
        <v>0</v>
      </c>
      <c r="Y184" s="58">
        <f t="shared" si="68"/>
        <v>0</v>
      </c>
      <c r="Z184" s="58">
        <f>IF(
                            C184="INSUMO",
                            IFERROR(
                                INDEX(
                                    Insumos!F:F,
                                    MATCH(
                                        A184&amp;B184,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A184&amp;B184,AE:AE,
                                        0)
                                ),
                                "Não encontrado")
                        )</f>
        <v>41.87</v>
      </c>
      <c r="AA184" s="58">
        <f t="shared" si="69"/>
        <v>0.64479799999999998</v>
      </c>
      <c r="AB184" s="59"/>
      <c r="AC184" s="59"/>
      <c r="AD184" s="129" t="s">
        <v>38</v>
      </c>
    </row>
    <row r="185" spans="1:31" ht="25.5" x14ac:dyDescent="0.2">
      <c r="A185" s="38" t="s">
        <v>299</v>
      </c>
      <c r="B185" s="39" t="s">
        <v>42</v>
      </c>
      <c r="C185" s="40" t="s">
        <v>38</v>
      </c>
      <c r="D185" s="41" t="s">
        <v>39</v>
      </c>
      <c r="E185" s="128" t="s">
        <v>300</v>
      </c>
      <c r="F185" s="42" t="s">
        <v>101</v>
      </c>
      <c r="G185" s="43"/>
      <c r="H185" s="44"/>
      <c r="I185" s="44">
        <f>SUM(I186:I189)</f>
        <v>136.61410000000001</v>
      </c>
      <c r="J185" s="44"/>
      <c r="K185" s="44">
        <f>SUM(K186:K189)</f>
        <v>56.686756456675994</v>
      </c>
      <c r="L185" s="44"/>
      <c r="M185" s="44">
        <f>SUM(M186:M189)</f>
        <v>48.108376346675996</v>
      </c>
      <c r="N185" s="44"/>
      <c r="O185" s="44">
        <f>SUM(O186:O189)</f>
        <v>0</v>
      </c>
      <c r="P185" s="44"/>
      <c r="Q185" s="44">
        <f>SUM(Q186:Q189)</f>
        <v>0</v>
      </c>
      <c r="R185" s="44"/>
      <c r="S185" s="44">
        <f>SUM(S186:S189)</f>
        <v>0</v>
      </c>
      <c r="T185" s="44"/>
      <c r="U185" s="44">
        <f>SUM(U186:U189)</f>
        <v>0</v>
      </c>
      <c r="V185" s="44"/>
      <c r="W185" s="44">
        <f>SUM(W186:W189)</f>
        <v>0</v>
      </c>
      <c r="X185" s="44"/>
      <c r="Y185" s="44">
        <f>SUM(Y186:Y189)</f>
        <v>8.5783801099999994</v>
      </c>
      <c r="Z185" s="44"/>
      <c r="AA185" s="44">
        <f>SUM(AA186:AA189)</f>
        <v>193.300856456676</v>
      </c>
      <c r="AB185" s="45" t="s">
        <v>38</v>
      </c>
      <c r="AC185" s="45"/>
      <c r="AD185" s="128" t="s">
        <v>38</v>
      </c>
      <c r="AE185" t="str">
        <f>A185&amp;B185&amp;C185</f>
        <v>101094SINAPI</v>
      </c>
    </row>
    <row r="186" spans="1:31" x14ac:dyDescent="0.2">
      <c r="A186" s="53" t="s">
        <v>88</v>
      </c>
      <c r="B186" s="54" t="s">
        <v>42</v>
      </c>
      <c r="C186" s="55" t="s">
        <v>78</v>
      </c>
      <c r="D186" s="56" t="s">
        <v>39</v>
      </c>
      <c r="E186" s="129" t="s">
        <v>89</v>
      </c>
      <c r="F186" s="57" t="s">
        <v>80</v>
      </c>
      <c r="G186" s="57">
        <v>0.57151099999999999</v>
      </c>
      <c r="H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0</v>
      </c>
      <c r="I186" s="58">
        <f>H186*G186/1</f>
        <v>0</v>
      </c>
      <c r="J186" s="58">
        <f t="shared" ref="J186:K189" si="70">T186 + N186 + L186 + X186 + R186 + P186 + V186</f>
        <v>26.731771999999996</v>
      </c>
      <c r="K186" s="58">
        <f t="shared" si="70"/>
        <v>15.277501747491998</v>
      </c>
      <c r="L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21.761771999999997</v>
      </c>
      <c r="M186" s="58">
        <f>L186*G186/1</f>
        <v>12.437092077491998</v>
      </c>
      <c r="N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0</v>
      </c>
      <c r="O186" s="58">
        <f>N186*G186/1</f>
        <v>0</v>
      </c>
      <c r="P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0</v>
      </c>
      <c r="Q186" s="58">
        <f>P186*G186/1</f>
        <v>0</v>
      </c>
      <c r="R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0</v>
      </c>
      <c r="S186" s="58">
        <f>R186*G186/1</f>
        <v>0</v>
      </c>
      <c r="T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0</v>
      </c>
      <c r="U186" s="58">
        <f>T186*G186/1</f>
        <v>0</v>
      </c>
      <c r="V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0</v>
      </c>
      <c r="W186" s="58">
        <f>V186*G186/1</f>
        <v>0</v>
      </c>
      <c r="X186" s="58">
        <f>IF(
                        C186="INSUMO",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A186&amp;B186,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A186&amp;B186,AE:AE,
                                                    0)
                                            ),
                                            "Não encontrado")
                                    )</f>
        <v>4.97</v>
      </c>
      <c r="Y186" s="58">
        <f>X186*G186/1</f>
        <v>2.8404096699999997</v>
      </c>
      <c r="Z186" s="58">
        <f>IF(
                            C186="INSUMO",
                            IFERROR(
                                INDEX(
                                    Insumos!F:F,
                                    MATCH(
                                        A186&amp;B186,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A186&amp;B186,AE:AE,
                                        0)
                                ),
                                "Não encontrado")
                        )</f>
        <v>26.731771999999999</v>
      </c>
      <c r="AA186" s="58">
        <f>G186*Z186</f>
        <v>15.277501747492</v>
      </c>
      <c r="AB186" s="59"/>
      <c r="AC186" s="59"/>
      <c r="AD186" s="129" t="s">
        <v>38</v>
      </c>
    </row>
    <row r="187" spans="1:31" x14ac:dyDescent="0.2">
      <c r="A187" s="46" t="s">
        <v>301</v>
      </c>
      <c r="B187" s="47" t="s">
        <v>42</v>
      </c>
      <c r="C187" s="48" t="s">
        <v>78</v>
      </c>
      <c r="D187" s="49" t="s">
        <v>39</v>
      </c>
      <c r="E187" s="130" t="s">
        <v>302</v>
      </c>
      <c r="F187" s="50" t="s">
        <v>80</v>
      </c>
      <c r="G187" s="50">
        <v>1.143022</v>
      </c>
      <c r="H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0</v>
      </c>
      <c r="I187" s="51">
        <f>H187*G187/1</f>
        <v>0</v>
      </c>
      <c r="J187" s="51">
        <f t="shared" si="70"/>
        <v>36.227871999999998</v>
      </c>
      <c r="K187" s="51">
        <f t="shared" si="70"/>
        <v>41.409254709183998</v>
      </c>
      <c r="L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31.207871999999998</v>
      </c>
      <c r="M187" s="51">
        <f>L187*G187/1</f>
        <v>35.671284269184</v>
      </c>
      <c r="N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0</v>
      </c>
      <c r="O187" s="51">
        <f>N187*G187/1</f>
        <v>0</v>
      </c>
      <c r="P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0</v>
      </c>
      <c r="Q187" s="51">
        <f>P187*G187/1</f>
        <v>0</v>
      </c>
      <c r="R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0</v>
      </c>
      <c r="S187" s="51">
        <f>R187*G187/1</f>
        <v>0</v>
      </c>
      <c r="T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0</v>
      </c>
      <c r="U187" s="51">
        <f>T187*G187/1</f>
        <v>0</v>
      </c>
      <c r="V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0</v>
      </c>
      <c r="W187" s="51">
        <f>V187*G187/1</f>
        <v>0</v>
      </c>
      <c r="X187" s="51">
        <f>IF(
                        C187="INSUMO",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A187&amp;B187,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A187&amp;B187,AE:AE,
                                                    0)
                                            ),
                                            "Não encontrado")
                                    )</f>
        <v>5.0199999999999996</v>
      </c>
      <c r="Y187" s="51">
        <f>X187*G187/1</f>
        <v>5.7379704399999998</v>
      </c>
      <c r="Z187" s="51">
        <f>IF(
                            C187="INSUMO",
                            IFERROR(
                                INDEX(
                                    Insumos!F:F,
                                    MATCH(
                                        A187&amp;B187,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A187&amp;B187,AE:AE,
                                        0)
                                ),
                                "Não encontrado")
                        )</f>
        <v>36.227871999999998</v>
      </c>
      <c r="AA187" s="51">
        <f>G187*Z187</f>
        <v>41.409254709183998</v>
      </c>
      <c r="AB187" s="52"/>
      <c r="AC187" s="52"/>
      <c r="AD187" s="130" t="s">
        <v>38</v>
      </c>
    </row>
    <row r="188" spans="1:31" ht="25.5" x14ac:dyDescent="0.2">
      <c r="A188" s="53" t="s">
        <v>303</v>
      </c>
      <c r="B188" s="54" t="s">
        <v>42</v>
      </c>
      <c r="C188" s="55" t="s">
        <v>46</v>
      </c>
      <c r="D188" s="56" t="s">
        <v>39</v>
      </c>
      <c r="E188" s="129" t="s">
        <v>304</v>
      </c>
      <c r="F188" s="57" t="s">
        <v>85</v>
      </c>
      <c r="G188" s="57">
        <v>0.25</v>
      </c>
      <c r="H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535.57000000000005</v>
      </c>
      <c r="I188" s="58">
        <f>H188*G188/1</f>
        <v>133.89250000000001</v>
      </c>
      <c r="J188" s="58">
        <f t="shared" si="70"/>
        <v>0</v>
      </c>
      <c r="K188" s="58">
        <f t="shared" si="70"/>
        <v>0</v>
      </c>
      <c r="L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M188" s="58">
        <f>L188*G188/1</f>
        <v>0</v>
      </c>
      <c r="N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O188" s="58">
        <f>N188*G188/1</f>
        <v>0</v>
      </c>
      <c r="P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Q188" s="58">
        <f>P188*G188/1</f>
        <v>0</v>
      </c>
      <c r="R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S188" s="58">
        <f>R188*G188/1</f>
        <v>0</v>
      </c>
      <c r="T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U188" s="58">
        <f>T188*G188/1</f>
        <v>0</v>
      </c>
      <c r="V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W188" s="58">
        <f>V188*G188/1</f>
        <v>0</v>
      </c>
      <c r="X188" s="58">
        <f>IF(
                        C188="INSUMO",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A188&amp;B188,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A188&amp;B188,AE:AE,
                                                    0)
                                            ),
                                            "Não encontrado")
                                    )</f>
        <v>0</v>
      </c>
      <c r="Y188" s="58">
        <f>X188*G188/1</f>
        <v>0</v>
      </c>
      <c r="Z188" s="58">
        <f>IF(
                            C188="INSUMO",
                            IFERROR(
                                INDEX(
                                    Insumos!F:F,
                                    MATCH(
                                        A188&amp;B188,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A188&amp;B188,AE:AE,
                                        0)
                                ),
                                "Não encontrado")
                        )</f>
        <v>535.57000000000005</v>
      </c>
      <c r="AA188" s="58">
        <f>G188*Z188</f>
        <v>133.89250000000001</v>
      </c>
      <c r="AB188" s="59"/>
      <c r="AC188" s="59"/>
      <c r="AD188" s="129" t="s">
        <v>38</v>
      </c>
    </row>
    <row r="189" spans="1:31" x14ac:dyDescent="0.2">
      <c r="A189" s="46" t="s">
        <v>305</v>
      </c>
      <c r="B189" s="47" t="s">
        <v>42</v>
      </c>
      <c r="C189" s="48" t="s">
        <v>46</v>
      </c>
      <c r="D189" s="49" t="s">
        <v>39</v>
      </c>
      <c r="E189" s="130" t="s">
        <v>306</v>
      </c>
      <c r="F189" s="50" t="s">
        <v>94</v>
      </c>
      <c r="G189" s="50">
        <v>1.2150000000000001</v>
      </c>
      <c r="H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2.2400000000000002</v>
      </c>
      <c r="I189" s="51">
        <f>H189*G189/1</f>
        <v>2.7216000000000005</v>
      </c>
      <c r="J189" s="51">
        <f t="shared" si="70"/>
        <v>0</v>
      </c>
      <c r="K189" s="51">
        <f t="shared" si="70"/>
        <v>0</v>
      </c>
      <c r="L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M189" s="51">
        <f>L189*G189/1</f>
        <v>0</v>
      </c>
      <c r="N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O189" s="51">
        <f>N189*G189/1</f>
        <v>0</v>
      </c>
      <c r="P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Q189" s="51">
        <f>P189*G189/1</f>
        <v>0</v>
      </c>
      <c r="R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S189" s="51">
        <f>R189*G189/1</f>
        <v>0</v>
      </c>
      <c r="T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U189" s="51">
        <f>T189*G189/1</f>
        <v>0</v>
      </c>
      <c r="V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W189" s="51">
        <f>V189*G189/1</f>
        <v>0</v>
      </c>
      <c r="X189" s="51">
        <f>IF(
                        C189="INSUMO",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A189&amp;B189,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A189&amp;B189,AE:AE,
                                                    0)
                                            ),
                                            "Não encontrado")
                                    )</f>
        <v>0</v>
      </c>
      <c r="Y189" s="51">
        <f>X189*G189/1</f>
        <v>0</v>
      </c>
      <c r="Z189" s="51">
        <f>IF(
                            C189="INSUMO",
                            IFERROR(
                                INDEX(
                                    Insumos!F:F,
                                    MATCH(
                                        A189&amp;B189,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A189&amp;B189,AE:AE,
                                        0)
                                ),
                                "Não encontrado")
                        )</f>
        <v>2.2400000000000002</v>
      </c>
      <c r="AA189" s="51">
        <f>G189*Z189</f>
        <v>2.7216000000000005</v>
      </c>
      <c r="AB189" s="52"/>
      <c r="AC189" s="52"/>
      <c r="AD189" s="130" t="s">
        <v>38</v>
      </c>
    </row>
    <row r="190" spans="1:31" x14ac:dyDescent="0.2">
      <c r="A190" s="38" t="s">
        <v>307</v>
      </c>
      <c r="B190" s="39" t="s">
        <v>37</v>
      </c>
      <c r="C190" s="40" t="s">
        <v>38</v>
      </c>
      <c r="D190" s="41" t="s">
        <v>39</v>
      </c>
      <c r="E190" s="128" t="s">
        <v>308</v>
      </c>
      <c r="F190" s="42" t="s">
        <v>73</v>
      </c>
      <c r="G190" s="43"/>
      <c r="H190" s="44"/>
      <c r="I190" s="44">
        <f>SUM(I191:I193)</f>
        <v>50.559999999999995</v>
      </c>
      <c r="J190" s="44"/>
      <c r="K190" s="44">
        <f>SUM(K191:K193)</f>
        <v>26.731771999999996</v>
      </c>
      <c r="L190" s="44"/>
      <c r="M190" s="44">
        <f>SUM(M191:M193)</f>
        <v>21.761771999999997</v>
      </c>
      <c r="N190" s="44"/>
      <c r="O190" s="44">
        <f>SUM(O191:O193)</f>
        <v>0</v>
      </c>
      <c r="P190" s="44"/>
      <c r="Q190" s="44">
        <f>SUM(Q191:Q193)</f>
        <v>0</v>
      </c>
      <c r="R190" s="44"/>
      <c r="S190" s="44">
        <f>SUM(S191:S193)</f>
        <v>0</v>
      </c>
      <c r="T190" s="44"/>
      <c r="U190" s="44">
        <f>SUM(U191:U193)</f>
        <v>0</v>
      </c>
      <c r="V190" s="44"/>
      <c r="W190" s="44">
        <f>SUM(W191:W193)</f>
        <v>0</v>
      </c>
      <c r="X190" s="44"/>
      <c r="Y190" s="44">
        <f>SUM(Y191:Y193)</f>
        <v>4.97</v>
      </c>
      <c r="Z190" s="44"/>
      <c r="AA190" s="44">
        <f>SUM(AA191:AA193)</f>
        <v>77.291771999999995</v>
      </c>
      <c r="AB190" s="45" t="s">
        <v>38</v>
      </c>
      <c r="AC190" s="45"/>
      <c r="AD190" s="128" t="s">
        <v>38</v>
      </c>
      <c r="AE190" t="str">
        <f>A190&amp;B190&amp;C190</f>
        <v>0480PRÓPRIA</v>
      </c>
    </row>
    <row r="191" spans="1:31" x14ac:dyDescent="0.2">
      <c r="A191" s="53" t="s">
        <v>88</v>
      </c>
      <c r="B191" s="54" t="s">
        <v>42</v>
      </c>
      <c r="C191" s="55" t="s">
        <v>78</v>
      </c>
      <c r="D191" s="56" t="s">
        <v>39</v>
      </c>
      <c r="E191" s="129" t="s">
        <v>89</v>
      </c>
      <c r="F191" s="57" t="s">
        <v>80</v>
      </c>
      <c r="G191" s="57">
        <v>1</v>
      </c>
      <c r="H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0</v>
      </c>
      <c r="I191" s="58">
        <f>H191*G191/1</f>
        <v>0</v>
      </c>
      <c r="J191" s="58">
        <f t="shared" ref="J191:K193" si="71">T191 + N191 + L191 + X191 + R191 + P191 + V191</f>
        <v>26.731771999999996</v>
      </c>
      <c r="K191" s="58">
        <f t="shared" si="71"/>
        <v>26.731771999999996</v>
      </c>
      <c r="L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21.761771999999997</v>
      </c>
      <c r="M191" s="58">
        <f>L191*G191/1</f>
        <v>21.761771999999997</v>
      </c>
      <c r="N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0</v>
      </c>
      <c r="O191" s="58">
        <f>N191*G191/1</f>
        <v>0</v>
      </c>
      <c r="P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0</v>
      </c>
      <c r="Q191" s="58">
        <f>P191*G191/1</f>
        <v>0</v>
      </c>
      <c r="R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0</v>
      </c>
      <c r="S191" s="58">
        <f>R191*G191/1</f>
        <v>0</v>
      </c>
      <c r="T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0</v>
      </c>
      <c r="U191" s="58">
        <f>T191*G191/1</f>
        <v>0</v>
      </c>
      <c r="V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0</v>
      </c>
      <c r="W191" s="58">
        <f>V191*G191/1</f>
        <v>0</v>
      </c>
      <c r="X191" s="58">
        <f>IF(
                        C191="INSUMO",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A191&amp;B191,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A191&amp;B191,AE:AE,
                                                    0)
                                            ),
                                            "Não encontrado")
                                    )</f>
        <v>4.97</v>
      </c>
      <c r="Y191" s="58">
        <f>X191*G191/1</f>
        <v>4.97</v>
      </c>
      <c r="Z191" s="58">
        <f>IF(
                            C191="INSUMO",
                            IFERROR(
                                INDEX(
                                    Insumos!F:F,
                                    MATCH(
                                        A191&amp;B191,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A191&amp;B191,AE:AE,
                                        0)
                                ),
                                "Não encontrado")
                        )</f>
        <v>26.731771999999999</v>
      </c>
      <c r="AA191" s="58">
        <f>G191*Z191</f>
        <v>26.731771999999999</v>
      </c>
      <c r="AB191" s="59"/>
      <c r="AC191" s="59"/>
      <c r="AD191" s="129" t="s">
        <v>38</v>
      </c>
    </row>
    <row r="192" spans="1:31" ht="38.25" x14ac:dyDescent="0.2">
      <c r="A192" s="46" t="s">
        <v>309</v>
      </c>
      <c r="B192" s="47" t="s">
        <v>42</v>
      </c>
      <c r="C192" s="48" t="s">
        <v>46</v>
      </c>
      <c r="D192" s="49" t="s">
        <v>39</v>
      </c>
      <c r="E192" s="130" t="s">
        <v>310</v>
      </c>
      <c r="F192" s="50" t="s">
        <v>73</v>
      </c>
      <c r="G192" s="50">
        <v>4</v>
      </c>
      <c r="H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12.27</v>
      </c>
      <c r="I192" s="51">
        <f>H192*G192/1</f>
        <v>49.08</v>
      </c>
      <c r="J192" s="51">
        <f t="shared" si="71"/>
        <v>0</v>
      </c>
      <c r="K192" s="51">
        <f t="shared" si="71"/>
        <v>0</v>
      </c>
      <c r="L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M192" s="51">
        <f>L192*G192/1</f>
        <v>0</v>
      </c>
      <c r="N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O192" s="51">
        <f>N192*G192/1</f>
        <v>0</v>
      </c>
      <c r="P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Q192" s="51">
        <f>P192*G192/1</f>
        <v>0</v>
      </c>
      <c r="R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S192" s="51">
        <f>R192*G192/1</f>
        <v>0</v>
      </c>
      <c r="T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U192" s="51">
        <f>T192*G192/1</f>
        <v>0</v>
      </c>
      <c r="V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W192" s="51">
        <f>V192*G192/1</f>
        <v>0</v>
      </c>
      <c r="X192" s="51">
        <f>IF(
                        C192="INSUMO",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A192&amp;B192,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A192&amp;B192,AE:AE,
                                                    0)
                                            ),
                                            "Não encontrado")
                                    )</f>
        <v>0</v>
      </c>
      <c r="Y192" s="51">
        <f>X192*G192/1</f>
        <v>0</v>
      </c>
      <c r="Z192" s="51">
        <f>IF(
                            C192="INSUMO",
                            IFERROR(
                                INDEX(
                                    Insumos!F:F,
                                    MATCH(
                                        A192&amp;B192,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A192&amp;B192,AE:AE,
                                        0)
                                ),
                                "Não encontrado")
                        )</f>
        <v>12.27</v>
      </c>
      <c r="AA192" s="51">
        <f>G192*Z192</f>
        <v>49.08</v>
      </c>
      <c r="AB192" s="52"/>
      <c r="AC192" s="52"/>
      <c r="AD192" s="130" t="s">
        <v>38</v>
      </c>
    </row>
    <row r="193" spans="1:31" x14ac:dyDescent="0.2">
      <c r="A193" s="53" t="s">
        <v>311</v>
      </c>
      <c r="B193" s="54" t="s">
        <v>42</v>
      </c>
      <c r="C193" s="55" t="s">
        <v>46</v>
      </c>
      <c r="D193" s="56" t="s">
        <v>39</v>
      </c>
      <c r="E193" s="129" t="s">
        <v>312</v>
      </c>
      <c r="F193" s="57" t="s">
        <v>73</v>
      </c>
      <c r="G193" s="57">
        <v>4</v>
      </c>
      <c r="H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0.37</v>
      </c>
      <c r="I193" s="58">
        <f>H193*G193/1</f>
        <v>1.48</v>
      </c>
      <c r="J193" s="58">
        <f t="shared" si="71"/>
        <v>0</v>
      </c>
      <c r="K193" s="58">
        <f t="shared" si="71"/>
        <v>0</v>
      </c>
      <c r="L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M193" s="58">
        <f>L193*G193/1</f>
        <v>0</v>
      </c>
      <c r="N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O193" s="58">
        <f>N193*G193/1</f>
        <v>0</v>
      </c>
      <c r="P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Q193" s="58">
        <f>P193*G193/1</f>
        <v>0</v>
      </c>
      <c r="R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S193" s="58">
        <f>R193*G193/1</f>
        <v>0</v>
      </c>
      <c r="T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U193" s="58">
        <f>T193*G193/1</f>
        <v>0</v>
      </c>
      <c r="V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W193" s="58">
        <f>V193*G193/1</f>
        <v>0</v>
      </c>
      <c r="X193" s="58">
        <f>IF(
                        C193="INSUMO",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A193&amp;B193,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A193&amp;B193,AE:AE,
                                                    0)
                                            ),
                                            "Não encontrado")
                                    )</f>
        <v>0</v>
      </c>
      <c r="Y193" s="58">
        <f>X193*G193/1</f>
        <v>0</v>
      </c>
      <c r="Z193" s="58">
        <f>IF(
                            C193="INSUMO",
                            IFERROR(
                                INDEX(
                                    Insumos!F:F,
                                    MATCH(
                                        A193&amp;B193,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A193&amp;B193,AE:AE,
                                        0)
                                ),
                                "Não encontrado")
                        )</f>
        <v>0.37</v>
      </c>
      <c r="AA193" s="58">
        <f>G193*Z193</f>
        <v>1.48</v>
      </c>
      <c r="AB193" s="59"/>
      <c r="AC193" s="59"/>
      <c r="AD193" s="129" t="s">
        <v>38</v>
      </c>
    </row>
    <row r="194" spans="1:31" ht="89.25" x14ac:dyDescent="0.2">
      <c r="A194" s="38" t="s">
        <v>313</v>
      </c>
      <c r="B194" s="39" t="s">
        <v>37</v>
      </c>
      <c r="C194" s="40" t="s">
        <v>38</v>
      </c>
      <c r="D194" s="41" t="s">
        <v>39</v>
      </c>
      <c r="E194" s="128" t="s">
        <v>314</v>
      </c>
      <c r="F194" s="42" t="s">
        <v>73</v>
      </c>
      <c r="G194" s="43"/>
      <c r="H194" s="44"/>
      <c r="I194" s="44">
        <f>SUM(I195:I196)</f>
        <v>20480</v>
      </c>
      <c r="J194" s="44"/>
      <c r="K194" s="44">
        <f>SUM(K195:K196)</f>
        <v>5120</v>
      </c>
      <c r="L194" s="44"/>
      <c r="M194" s="44">
        <f>SUM(M195:M196)</f>
        <v>5120</v>
      </c>
      <c r="N194" s="44"/>
      <c r="O194" s="44">
        <f>SUM(O195:O196)</f>
        <v>0</v>
      </c>
      <c r="P194" s="44"/>
      <c r="Q194" s="44">
        <f>SUM(Q195:Q196)</f>
        <v>0</v>
      </c>
      <c r="R194" s="44"/>
      <c r="S194" s="44">
        <f>SUM(S195:S196)</f>
        <v>0</v>
      </c>
      <c r="T194" s="44"/>
      <c r="U194" s="44">
        <f>SUM(U195:U196)</f>
        <v>0</v>
      </c>
      <c r="V194" s="44"/>
      <c r="W194" s="44">
        <f>SUM(W195:W196)</f>
        <v>0</v>
      </c>
      <c r="X194" s="44"/>
      <c r="Y194" s="44">
        <f>SUM(Y195:Y196)</f>
        <v>0</v>
      </c>
      <c r="Z194" s="44"/>
      <c r="AA194" s="44">
        <f>SUM(AA195:AA196)</f>
        <v>25600</v>
      </c>
      <c r="AB194" s="45" t="s">
        <v>38</v>
      </c>
      <c r="AC194" s="45"/>
      <c r="AD194" s="128" t="s">
        <v>315</v>
      </c>
      <c r="AE194" t="str">
        <f>A194&amp;B194&amp;C194</f>
        <v>0481PRÓPRIA</v>
      </c>
    </row>
    <row r="195" spans="1:31" ht="38.25" x14ac:dyDescent="0.2">
      <c r="A195" s="53" t="s">
        <v>316</v>
      </c>
      <c r="B195" s="54" t="s">
        <v>37</v>
      </c>
      <c r="C195" s="55" t="s">
        <v>46</v>
      </c>
      <c r="D195" s="56" t="s">
        <v>39</v>
      </c>
      <c r="E195" s="129" t="s">
        <v>317</v>
      </c>
      <c r="F195" s="57" t="s">
        <v>73</v>
      </c>
      <c r="G195" s="57">
        <v>1</v>
      </c>
      <c r="H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I195" s="58">
        <f>H195*G195/1</f>
        <v>0</v>
      </c>
      <c r="J195" s="58">
        <f>T195 + N195 + L195 + X195 + R195 + P195 + V195</f>
        <v>5120</v>
      </c>
      <c r="K195" s="58">
        <f>U195 + O195 + M195 + Y195 + S195 + Q195 + W195</f>
        <v>5120</v>
      </c>
      <c r="L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5120</v>
      </c>
      <c r="M195" s="58">
        <f>L195*G195/1</f>
        <v>5120</v>
      </c>
      <c r="N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O195" s="58">
        <f>N195*G195/1</f>
        <v>0</v>
      </c>
      <c r="P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Q195" s="58">
        <f>P195*G195/1</f>
        <v>0</v>
      </c>
      <c r="R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S195" s="58">
        <f>R195*G195/1</f>
        <v>0</v>
      </c>
      <c r="T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U195" s="58">
        <f>T195*G195/1</f>
        <v>0</v>
      </c>
      <c r="V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W195" s="58">
        <f>V195*G195/1</f>
        <v>0</v>
      </c>
      <c r="X195" s="58">
        <f>IF(
                        C195="INSUMO",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A195&amp;B195,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A195&amp;B195,AE:AE,
                                                    0)
                                            ),
                                            "Não encontrado")
                                    )</f>
        <v>0</v>
      </c>
      <c r="Y195" s="58">
        <f>X195*G195/1</f>
        <v>0</v>
      </c>
      <c r="Z195" s="58">
        <f>IF(
                            C195="INSUMO",
                            IFERROR(
                                INDEX(
                                    Insumos!F:F,
                                    MATCH(
                                        A195&amp;B195,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A195&amp;B195,AE:AE,
                                        0)
                                ),
                                "Não encontrado")
                        )</f>
        <v>5120</v>
      </c>
      <c r="AA195" s="58">
        <f>G195*Z195</f>
        <v>5120</v>
      </c>
      <c r="AB195" s="59"/>
      <c r="AC195" s="59"/>
      <c r="AD195" s="129" t="s">
        <v>38</v>
      </c>
    </row>
    <row r="196" spans="1:31" ht="38.25" x14ac:dyDescent="0.2">
      <c r="A196" s="46" t="s">
        <v>318</v>
      </c>
      <c r="B196" s="47" t="s">
        <v>37</v>
      </c>
      <c r="C196" s="48" t="s">
        <v>46</v>
      </c>
      <c r="D196" s="49" t="s">
        <v>39</v>
      </c>
      <c r="E196" s="130" t="s">
        <v>319</v>
      </c>
      <c r="F196" s="50" t="s">
        <v>73</v>
      </c>
      <c r="G196" s="50">
        <v>1</v>
      </c>
      <c r="H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20480</v>
      </c>
      <c r="I196" s="51">
        <f>H196*G196/1</f>
        <v>20480</v>
      </c>
      <c r="J196" s="51">
        <f>T196 + N196 + L196 + X196 + R196 + P196 + V196</f>
        <v>0</v>
      </c>
      <c r="K196" s="51">
        <f>U196 + O196 + M196 + Y196 + S196 + Q196 + W196</f>
        <v>0</v>
      </c>
      <c r="L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M196" s="51">
        <f>L196*G196/1</f>
        <v>0</v>
      </c>
      <c r="N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O196" s="51">
        <f>N196*G196/1</f>
        <v>0</v>
      </c>
      <c r="P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Q196" s="51">
        <f>P196*G196/1</f>
        <v>0</v>
      </c>
      <c r="R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S196" s="51">
        <f>R196*G196/1</f>
        <v>0</v>
      </c>
      <c r="T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U196" s="51">
        <f>T196*G196/1</f>
        <v>0</v>
      </c>
      <c r="V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W196" s="51">
        <f>V196*G196/1</f>
        <v>0</v>
      </c>
      <c r="X196" s="51">
        <f>IF(
                        C196="INSUMO",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A196&amp;B196,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A196&amp;B196,AE:AE,
                                                    0)
                                            ),
                                            "Não encontrado")
                                    )</f>
        <v>0</v>
      </c>
      <c r="Y196" s="51">
        <f>X196*G196/1</f>
        <v>0</v>
      </c>
      <c r="Z196" s="51">
        <f>IF(
                            C196="INSUMO",
                            IFERROR(
                                INDEX(
                                    Insumos!F:F,
                                    MATCH(
                                        A196&amp;B196,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A196&amp;B196,AE:AE,
                                        0)
                                ),
                                "Não encontrado")
                        )</f>
        <v>20480</v>
      </c>
      <c r="AA196" s="51">
        <f>G196*Z196</f>
        <v>20480</v>
      </c>
      <c r="AB196" s="52"/>
      <c r="AC196" s="52"/>
      <c r="AD196" s="130" t="s">
        <v>38</v>
      </c>
    </row>
    <row r="197" spans="1:31" ht="51" x14ac:dyDescent="0.2">
      <c r="A197" s="38" t="s">
        <v>320</v>
      </c>
      <c r="B197" s="39" t="s">
        <v>37</v>
      </c>
      <c r="C197" s="40" t="s">
        <v>38</v>
      </c>
      <c r="D197" s="41" t="s">
        <v>39</v>
      </c>
      <c r="E197" s="128" t="s">
        <v>321</v>
      </c>
      <c r="F197" s="42" t="s">
        <v>101</v>
      </c>
      <c r="G197" s="43"/>
      <c r="H197" s="44"/>
      <c r="I197" s="44">
        <f>SUM(I198:I200)</f>
        <v>9.98</v>
      </c>
      <c r="J197" s="44"/>
      <c r="K197" s="44">
        <f>SUM(K198:K200)</f>
        <v>5.2744999999999997</v>
      </c>
      <c r="L197" s="44"/>
      <c r="M197" s="44">
        <f>SUM(M198:M200)</f>
        <v>5.2744999999999997</v>
      </c>
      <c r="N197" s="44"/>
      <c r="O197" s="44">
        <f>SUM(O198:O200)</f>
        <v>0</v>
      </c>
      <c r="P197" s="44"/>
      <c r="Q197" s="44">
        <f>SUM(Q198:Q200)</f>
        <v>0</v>
      </c>
      <c r="R197" s="44"/>
      <c r="S197" s="44">
        <f>SUM(S198:S200)</f>
        <v>0</v>
      </c>
      <c r="T197" s="44"/>
      <c r="U197" s="44">
        <f>SUM(U198:U200)</f>
        <v>0</v>
      </c>
      <c r="V197" s="44"/>
      <c r="W197" s="44">
        <f>SUM(W198:W200)</f>
        <v>0</v>
      </c>
      <c r="X197" s="44"/>
      <c r="Y197" s="44">
        <f>SUM(Y198:Y200)</f>
        <v>0</v>
      </c>
      <c r="Z197" s="44"/>
      <c r="AA197" s="44">
        <f>SUM(AA198:AA200)</f>
        <v>15.2545</v>
      </c>
      <c r="AB197" s="45" t="s">
        <v>322</v>
      </c>
      <c r="AC197" s="45"/>
      <c r="AD197" s="128" t="s">
        <v>323</v>
      </c>
      <c r="AE197" t="str">
        <f>A197&amp;B197&amp;C197</f>
        <v>0467PRÓPRIA</v>
      </c>
    </row>
    <row r="198" spans="1:31" x14ac:dyDescent="0.2">
      <c r="A198" s="53" t="s">
        <v>324</v>
      </c>
      <c r="B198" s="54" t="s">
        <v>322</v>
      </c>
      <c r="C198" s="55" t="s">
        <v>46</v>
      </c>
      <c r="D198" s="56" t="s">
        <v>39</v>
      </c>
      <c r="E198" s="129" t="s">
        <v>325</v>
      </c>
      <c r="F198" s="57" t="s">
        <v>80</v>
      </c>
      <c r="G198" s="57">
        <v>0.11</v>
      </c>
      <c r="H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I198" s="58">
        <f>H198*G198/1</f>
        <v>0</v>
      </c>
      <c r="J198" s="58">
        <f t="shared" ref="J198:K200" si="72">T198 + N198 + L198 + X198 + R198 + P198 + V198</f>
        <v>21.1</v>
      </c>
      <c r="K198" s="58">
        <f t="shared" si="72"/>
        <v>2.3210000000000002</v>
      </c>
      <c r="L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21.1</v>
      </c>
      <c r="M198" s="58">
        <f>L198*G198/1</f>
        <v>2.3210000000000002</v>
      </c>
      <c r="N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O198" s="58">
        <f>N198*G198/1</f>
        <v>0</v>
      </c>
      <c r="P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Q198" s="58">
        <f>P198*G198/1</f>
        <v>0</v>
      </c>
      <c r="R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S198" s="58">
        <f>R198*G198/1</f>
        <v>0</v>
      </c>
      <c r="T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U198" s="58">
        <f>T198*G198/1</f>
        <v>0</v>
      </c>
      <c r="V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W198" s="58">
        <f>V198*G198/1</f>
        <v>0</v>
      </c>
      <c r="X198" s="58">
        <f>IF(
                        C198="INSUMO",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A198&amp;B198,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A198&amp;B198,AE:AE,
                                                    0)
                                            ),
                                            "Não encontrado")
                                    )</f>
        <v>0</v>
      </c>
      <c r="Y198" s="58">
        <f>X198*G198/1</f>
        <v>0</v>
      </c>
      <c r="Z198" s="58">
        <f>IF(
                            C198="INSUMO",
                            IFERROR(
                                INDEX(
                                    Insumos!F:F,
                                    MATCH(
                                        A198&amp;B198,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A198&amp;B198,AE:AE,
                                        0)
                                ),
                                "Não encontrado")
                        )</f>
        <v>21.1</v>
      </c>
      <c r="AA198" s="58">
        <f>G198*Z198</f>
        <v>2.3210000000000002</v>
      </c>
      <c r="AB198" s="59"/>
      <c r="AC198" s="59"/>
      <c r="AD198" s="129" t="s">
        <v>38</v>
      </c>
    </row>
    <row r="199" spans="1:31" x14ac:dyDescent="0.2">
      <c r="A199" s="46" t="s">
        <v>326</v>
      </c>
      <c r="B199" s="47" t="s">
        <v>322</v>
      </c>
      <c r="C199" s="48" t="s">
        <v>46</v>
      </c>
      <c r="D199" s="49" t="s">
        <v>39</v>
      </c>
      <c r="E199" s="130" t="s">
        <v>327</v>
      </c>
      <c r="F199" s="50" t="s">
        <v>80</v>
      </c>
      <c r="G199" s="50">
        <v>0.11</v>
      </c>
      <c r="H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I199" s="51">
        <f>H199*G199/1</f>
        <v>0</v>
      </c>
      <c r="J199" s="51">
        <f t="shared" si="72"/>
        <v>26.85</v>
      </c>
      <c r="K199" s="51">
        <f t="shared" si="72"/>
        <v>2.9535</v>
      </c>
      <c r="L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26.85</v>
      </c>
      <c r="M199" s="51">
        <f>L199*G199/1</f>
        <v>2.9535</v>
      </c>
      <c r="N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O199" s="51">
        <f>N199*G199/1</f>
        <v>0</v>
      </c>
      <c r="P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Q199" s="51">
        <f>P199*G199/1</f>
        <v>0</v>
      </c>
      <c r="R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S199" s="51">
        <f>R199*G199/1</f>
        <v>0</v>
      </c>
      <c r="T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U199" s="51">
        <f>T199*G199/1</f>
        <v>0</v>
      </c>
      <c r="V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W199" s="51">
        <f>V199*G199/1</f>
        <v>0</v>
      </c>
      <c r="X199" s="51">
        <f>IF(
                        C199="INSUMO",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A199&amp;B199,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A199&amp;B199,AE:AE,
                                                    0)
                                            ),
                                            "Não encontrado")
                                    )</f>
        <v>0</v>
      </c>
      <c r="Y199" s="51">
        <f>X199*G199/1</f>
        <v>0</v>
      </c>
      <c r="Z199" s="51">
        <f>IF(
                            C199="INSUMO",
                            IFERROR(
                                INDEX(
                                    Insumos!F:F,
                                    MATCH(
                                        A199&amp;B199,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A199&amp;B199,AE:AE,
                                        0)
                                ),
                                "Não encontrado")
                        )</f>
        <v>26.85</v>
      </c>
      <c r="AA199" s="51">
        <f>G199*Z199</f>
        <v>2.9535</v>
      </c>
      <c r="AB199" s="52"/>
      <c r="AC199" s="52"/>
      <c r="AD199" s="130" t="s">
        <v>38</v>
      </c>
    </row>
    <row r="200" spans="1:31" ht="38.25" x14ac:dyDescent="0.2">
      <c r="A200" s="53" t="s">
        <v>328</v>
      </c>
      <c r="B200" s="54" t="s">
        <v>42</v>
      </c>
      <c r="C200" s="55" t="s">
        <v>46</v>
      </c>
      <c r="D200" s="56" t="s">
        <v>39</v>
      </c>
      <c r="E200" s="129" t="s">
        <v>329</v>
      </c>
      <c r="F200" s="57" t="s">
        <v>101</v>
      </c>
      <c r="G200" s="57">
        <v>1</v>
      </c>
      <c r="H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9.98</v>
      </c>
      <c r="I200" s="58">
        <f>H200*G200/1</f>
        <v>9.98</v>
      </c>
      <c r="J200" s="58">
        <f t="shared" si="72"/>
        <v>0</v>
      </c>
      <c r="K200" s="58">
        <f t="shared" si="72"/>
        <v>0</v>
      </c>
      <c r="L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M200" s="58">
        <f>L200*G200/1</f>
        <v>0</v>
      </c>
      <c r="N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O200" s="58">
        <f>N200*G200/1</f>
        <v>0</v>
      </c>
      <c r="P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Q200" s="58">
        <f>P200*G200/1</f>
        <v>0</v>
      </c>
      <c r="R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S200" s="58">
        <f>R200*G200/1</f>
        <v>0</v>
      </c>
      <c r="T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U200" s="58">
        <f>T200*G200/1</f>
        <v>0</v>
      </c>
      <c r="V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W200" s="58">
        <f>V200*G200/1</f>
        <v>0</v>
      </c>
      <c r="X200" s="58">
        <f>IF(
                        C200="INSUMO",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A200&amp;B200,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A200&amp;B200,AE:AE,
                                                    0)
                                            ),
                                            "Não encontrado")
                                    )</f>
        <v>0</v>
      </c>
      <c r="Y200" s="58">
        <f>X200*G200/1</f>
        <v>0</v>
      </c>
      <c r="Z200" s="58">
        <f>IF(
                            C200="INSUMO",
                            IFERROR(
                                INDEX(
                                    Insumos!F:F,
                                    MATCH(
                                        A200&amp;B200,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A200&amp;B200,AE:AE,
                                        0)
                                ),
                                "Não encontrado")
                        )</f>
        <v>9.98</v>
      </c>
      <c r="AA200" s="58">
        <f>G200*Z200</f>
        <v>9.98</v>
      </c>
      <c r="AB200" s="59"/>
      <c r="AC200" s="59"/>
      <c r="AD200" s="129" t="s">
        <v>38</v>
      </c>
    </row>
    <row r="201" spans="1:31" ht="25.5" x14ac:dyDescent="0.2">
      <c r="A201" s="38" t="s">
        <v>162</v>
      </c>
      <c r="B201" s="39" t="s">
        <v>42</v>
      </c>
      <c r="C201" s="40" t="s">
        <v>38</v>
      </c>
      <c r="D201" s="41" t="s">
        <v>39</v>
      </c>
      <c r="E201" s="128" t="s">
        <v>163</v>
      </c>
      <c r="F201" s="42" t="s">
        <v>85</v>
      </c>
      <c r="G201" s="43"/>
      <c r="H201" s="44"/>
      <c r="I201" s="44">
        <f>SUM(I202:I208)</f>
        <v>395.18576000000002</v>
      </c>
      <c r="J201" s="44"/>
      <c r="K201" s="44">
        <f>SUM(K202:K208)</f>
        <v>59.657921476139762</v>
      </c>
      <c r="L201" s="44"/>
      <c r="M201" s="44">
        <f>SUM(M202:M208)</f>
        <v>48.893329963139763</v>
      </c>
      <c r="N201" s="44"/>
      <c r="O201" s="44">
        <f>SUM(O202:O208)</f>
        <v>0</v>
      </c>
      <c r="P201" s="44"/>
      <c r="Q201" s="44">
        <f>SUM(Q202:Q208)</f>
        <v>0</v>
      </c>
      <c r="R201" s="44"/>
      <c r="S201" s="44">
        <f>SUM(S202:S208)</f>
        <v>0</v>
      </c>
      <c r="T201" s="44"/>
      <c r="U201" s="44">
        <f>SUM(U202:U208)</f>
        <v>0</v>
      </c>
      <c r="V201" s="44"/>
      <c r="W201" s="44">
        <f>SUM(W202:W208)</f>
        <v>0</v>
      </c>
      <c r="X201" s="44"/>
      <c r="Y201" s="44">
        <f>SUM(Y202:Y208)</f>
        <v>10.764591512999999</v>
      </c>
      <c r="Z201" s="44"/>
      <c r="AA201" s="44">
        <f>SUM(AA202:AA208)</f>
        <v>454.84368147613975</v>
      </c>
      <c r="AB201" s="45" t="s">
        <v>38</v>
      </c>
      <c r="AC201" s="45"/>
      <c r="AD201" s="128" t="s">
        <v>38</v>
      </c>
      <c r="AE201" t="str">
        <f>A201&amp;B201&amp;C201</f>
        <v>102181SINAPI</v>
      </c>
    </row>
    <row r="202" spans="1:31" x14ac:dyDescent="0.2">
      <c r="A202" s="53" t="s">
        <v>330</v>
      </c>
      <c r="B202" s="54" t="s">
        <v>42</v>
      </c>
      <c r="C202" s="55" t="s">
        <v>78</v>
      </c>
      <c r="D202" s="56" t="s">
        <v>39</v>
      </c>
      <c r="E202" s="129" t="s">
        <v>331</v>
      </c>
      <c r="F202" s="57" t="s">
        <v>80</v>
      </c>
      <c r="G202" s="57">
        <v>1.1565076000000001</v>
      </c>
      <c r="H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0</v>
      </c>
      <c r="I202" s="58">
        <f t="shared" ref="I202:I208" si="73">H202*G202/1</f>
        <v>0</v>
      </c>
      <c r="J202" s="58">
        <f t="shared" ref="J202:K208" si="74">T202 + N202 + L202 + X202 + R202 + P202 + V202</f>
        <v>28.521841599999998</v>
      </c>
      <c r="K202" s="58">
        <f t="shared" si="74"/>
        <v>32.985726576396161</v>
      </c>
      <c r="L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23.501841599999999</v>
      </c>
      <c r="M202" s="58">
        <f t="shared" ref="M202:M208" si="75">L202*G202/1</f>
        <v>27.180058424396162</v>
      </c>
      <c r="N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0</v>
      </c>
      <c r="O202" s="58">
        <f t="shared" ref="O202:O208" si="76">N202*G202/1</f>
        <v>0</v>
      </c>
      <c r="P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0</v>
      </c>
      <c r="Q202" s="58">
        <f t="shared" ref="Q202:Q208" si="77">P202*G202/1</f>
        <v>0</v>
      </c>
      <c r="R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0</v>
      </c>
      <c r="S202" s="58">
        <f t="shared" ref="S202:S208" si="78">R202*G202/1</f>
        <v>0</v>
      </c>
      <c r="T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0</v>
      </c>
      <c r="U202" s="58">
        <f t="shared" ref="U202:U208" si="79">T202*G202/1</f>
        <v>0</v>
      </c>
      <c r="V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0</v>
      </c>
      <c r="W202" s="58">
        <f t="shared" ref="W202:W208" si="80">V202*G202/1</f>
        <v>0</v>
      </c>
      <c r="X202" s="58">
        <f>IF(
                        C202="INSUMO",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A202&amp;B202,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A202&amp;B202,AE:AE,
                                                    0)
                                            ),
                                            "Não encontrado")
                                    )</f>
        <v>5.0199999999999996</v>
      </c>
      <c r="Y202" s="58">
        <f t="shared" ref="Y202:Y208" si="81">X202*G202/1</f>
        <v>5.805668152</v>
      </c>
      <c r="Z202" s="58">
        <f>IF(
                            C202="INSUMO",
                            IFERROR(
                                INDEX(
                                    Insumos!F:F,
                                    MATCH(
                                        A202&amp;B202,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A202&amp;B202,AE:AE,
                                        0)
                                ),
                                "Não encontrado")
                        )</f>
        <v>28.521841600000002</v>
      </c>
      <c r="AA202" s="58">
        <f t="shared" ref="AA202:AA208" si="82">G202*Z202</f>
        <v>32.985726576396168</v>
      </c>
      <c r="AB202" s="59"/>
      <c r="AC202" s="59"/>
      <c r="AD202" s="129" t="s">
        <v>38</v>
      </c>
    </row>
    <row r="203" spans="1:31" x14ac:dyDescent="0.2">
      <c r="A203" s="46" t="s">
        <v>88</v>
      </c>
      <c r="B203" s="47" t="s">
        <v>42</v>
      </c>
      <c r="C203" s="48" t="s">
        <v>78</v>
      </c>
      <c r="D203" s="49" t="s">
        <v>39</v>
      </c>
      <c r="E203" s="130" t="s">
        <v>89</v>
      </c>
      <c r="F203" s="50" t="s">
        <v>80</v>
      </c>
      <c r="G203" s="50">
        <v>0.99777130000000003</v>
      </c>
      <c r="H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0</v>
      </c>
      <c r="I203" s="51">
        <f t="shared" si="73"/>
        <v>0</v>
      </c>
      <c r="J203" s="51">
        <f t="shared" si="74"/>
        <v>26.731771999999996</v>
      </c>
      <c r="K203" s="51">
        <f t="shared" si="74"/>
        <v>26.672194899743598</v>
      </c>
      <c r="L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21.761771999999997</v>
      </c>
      <c r="M203" s="51">
        <f t="shared" si="75"/>
        <v>21.713271538743598</v>
      </c>
      <c r="N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0</v>
      </c>
      <c r="O203" s="51">
        <f t="shared" si="76"/>
        <v>0</v>
      </c>
      <c r="P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0</v>
      </c>
      <c r="Q203" s="51">
        <f t="shared" si="77"/>
        <v>0</v>
      </c>
      <c r="R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0</v>
      </c>
      <c r="S203" s="51">
        <f t="shared" si="78"/>
        <v>0</v>
      </c>
      <c r="T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0</v>
      </c>
      <c r="U203" s="51">
        <f t="shared" si="79"/>
        <v>0</v>
      </c>
      <c r="V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0</v>
      </c>
      <c r="W203" s="51">
        <f t="shared" si="80"/>
        <v>0</v>
      </c>
      <c r="X203" s="51">
        <f>IF(
                        C203="INSUMO",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A203&amp;B203,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A203&amp;B203,AE:AE,
                                                    0)
                                            ),
                                            "Não encontrado")
                                    )</f>
        <v>4.97</v>
      </c>
      <c r="Y203" s="51">
        <f t="shared" si="81"/>
        <v>4.9589233610000001</v>
      </c>
      <c r="Z203" s="51">
        <f>IF(
                            C203="INSUMO",
                            IFERROR(
                                INDEX(
                                    Insumos!F:F,
                                    MATCH(
                                        A203&amp;B203,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A203&amp;B203,AE:AE,
                                        0)
                                ),
                                "Não encontrado")
                        )</f>
        <v>26.731771999999999</v>
      </c>
      <c r="AA203" s="51">
        <f t="shared" si="82"/>
        <v>26.672194899743602</v>
      </c>
      <c r="AB203" s="52"/>
      <c r="AC203" s="52"/>
      <c r="AD203" s="130" t="s">
        <v>38</v>
      </c>
    </row>
    <row r="204" spans="1:31" x14ac:dyDescent="0.2">
      <c r="A204" s="53" t="s">
        <v>332</v>
      </c>
      <c r="B204" s="54" t="s">
        <v>42</v>
      </c>
      <c r="C204" s="55" t="s">
        <v>46</v>
      </c>
      <c r="D204" s="56" t="s">
        <v>39</v>
      </c>
      <c r="E204" s="129" t="s">
        <v>333</v>
      </c>
      <c r="F204" s="57" t="s">
        <v>73</v>
      </c>
      <c r="G204" s="57">
        <v>0.309</v>
      </c>
      <c r="H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17.899999999999999</v>
      </c>
      <c r="I204" s="58">
        <f t="shared" si="73"/>
        <v>5.5310999999999995</v>
      </c>
      <c r="J204" s="58">
        <f t="shared" si="74"/>
        <v>0</v>
      </c>
      <c r="K204" s="58">
        <f t="shared" si="74"/>
        <v>0</v>
      </c>
      <c r="L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M204" s="58">
        <f t="shared" si="75"/>
        <v>0</v>
      </c>
      <c r="N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O204" s="58">
        <f t="shared" si="76"/>
        <v>0</v>
      </c>
      <c r="P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Q204" s="58">
        <f t="shared" si="77"/>
        <v>0</v>
      </c>
      <c r="R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S204" s="58">
        <f t="shared" si="78"/>
        <v>0</v>
      </c>
      <c r="T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U204" s="58">
        <f t="shared" si="79"/>
        <v>0</v>
      </c>
      <c r="V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W204" s="58">
        <f t="shared" si="80"/>
        <v>0</v>
      </c>
      <c r="X204" s="58">
        <f>IF(
                        C204="INSUMO",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A204&amp;B204,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A204&amp;B204,AE:AE,
                                                    0)
                                            ),
                                            "Não encontrado")
                                    )</f>
        <v>0</v>
      </c>
      <c r="Y204" s="58">
        <f t="shared" si="81"/>
        <v>0</v>
      </c>
      <c r="Z204" s="58">
        <f>IF(
                            C204="INSUMO",
                            IFERROR(
                                INDEX(
                                    Insumos!F:F,
                                    MATCH(
                                        A204&amp;B204,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A204&amp;B204,AE:AE,
                                        0)
                                ),
                                "Não encontrado")
                        )</f>
        <v>17.899999999999999</v>
      </c>
      <c r="AA204" s="58">
        <f t="shared" si="82"/>
        <v>5.5310999999999995</v>
      </c>
      <c r="AB204" s="59"/>
      <c r="AC204" s="59"/>
      <c r="AD204" s="129" t="s">
        <v>38</v>
      </c>
    </row>
    <row r="205" spans="1:31" ht="25.5" x14ac:dyDescent="0.2">
      <c r="A205" s="46" t="s">
        <v>334</v>
      </c>
      <c r="B205" s="47" t="s">
        <v>42</v>
      </c>
      <c r="C205" s="48" t="s">
        <v>46</v>
      </c>
      <c r="D205" s="49" t="s">
        <v>39</v>
      </c>
      <c r="E205" s="130" t="s">
        <v>335</v>
      </c>
      <c r="F205" s="50" t="s">
        <v>101</v>
      </c>
      <c r="G205" s="50">
        <v>2.3220000000000001</v>
      </c>
      <c r="H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3.05</v>
      </c>
      <c r="I205" s="51">
        <f t="shared" si="73"/>
        <v>7.0820999999999996</v>
      </c>
      <c r="J205" s="51">
        <f t="shared" si="74"/>
        <v>0</v>
      </c>
      <c r="K205" s="51">
        <f t="shared" si="74"/>
        <v>0</v>
      </c>
      <c r="L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M205" s="51">
        <f t="shared" si="75"/>
        <v>0</v>
      </c>
      <c r="N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O205" s="51">
        <f t="shared" si="76"/>
        <v>0</v>
      </c>
      <c r="P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Q205" s="51">
        <f t="shared" si="77"/>
        <v>0</v>
      </c>
      <c r="R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S205" s="51">
        <f t="shared" si="78"/>
        <v>0</v>
      </c>
      <c r="T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U205" s="51">
        <f t="shared" si="79"/>
        <v>0</v>
      </c>
      <c r="V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W205" s="51">
        <f t="shared" si="80"/>
        <v>0</v>
      </c>
      <c r="X205" s="51">
        <f>IF(
                        C205="INSUMO",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A205&amp;B205,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A205&amp;B205,AE:AE,
                                                    0)
                                            ),
                                            "Não encontrado")
                                    )</f>
        <v>0</v>
      </c>
      <c r="Y205" s="51">
        <f t="shared" si="81"/>
        <v>0</v>
      </c>
      <c r="Z205" s="51">
        <f>IF(
                            C205="INSUMO",
                            IFERROR(
                                INDEX(
                                    Insumos!F:F,
                                    MATCH(
                                        A205&amp;B205,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A205&amp;B205,AE:AE,
                                        0)
                                ),
                                "Não encontrado")
                        )</f>
        <v>3.05</v>
      </c>
      <c r="AA205" s="51">
        <f t="shared" si="82"/>
        <v>7.0820999999999996</v>
      </c>
      <c r="AB205" s="52"/>
      <c r="AC205" s="52"/>
      <c r="AD205" s="130" t="s">
        <v>38</v>
      </c>
    </row>
    <row r="206" spans="1:31" x14ac:dyDescent="0.2">
      <c r="A206" s="53" t="s">
        <v>336</v>
      </c>
      <c r="B206" s="54" t="s">
        <v>42</v>
      </c>
      <c r="C206" s="55" t="s">
        <v>46</v>
      </c>
      <c r="D206" s="56" t="s">
        <v>39</v>
      </c>
      <c r="E206" s="129" t="s">
        <v>337</v>
      </c>
      <c r="F206" s="57" t="s">
        <v>94</v>
      </c>
      <c r="G206" s="57">
        <v>0.748</v>
      </c>
      <c r="H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60.47</v>
      </c>
      <c r="I206" s="58">
        <f t="shared" si="73"/>
        <v>45.231560000000002</v>
      </c>
      <c r="J206" s="58">
        <f t="shared" si="74"/>
        <v>0</v>
      </c>
      <c r="K206" s="58">
        <f t="shared" si="74"/>
        <v>0</v>
      </c>
      <c r="L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M206" s="58">
        <f t="shared" si="75"/>
        <v>0</v>
      </c>
      <c r="N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O206" s="58">
        <f t="shared" si="76"/>
        <v>0</v>
      </c>
      <c r="P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Q206" s="58">
        <f t="shared" si="77"/>
        <v>0</v>
      </c>
      <c r="R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S206" s="58">
        <f t="shared" si="78"/>
        <v>0</v>
      </c>
      <c r="T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U206" s="58">
        <f t="shared" si="79"/>
        <v>0</v>
      </c>
      <c r="V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W206" s="58">
        <f t="shared" si="80"/>
        <v>0</v>
      </c>
      <c r="X206" s="58">
        <f>IF(
                        C206="INSUMO",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A206&amp;B206,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A206&amp;B206,AE:AE,
                                                    0)
                                            ),
                                            "Não encontrado")
                                    )</f>
        <v>0</v>
      </c>
      <c r="Y206" s="58">
        <f t="shared" si="81"/>
        <v>0</v>
      </c>
      <c r="Z206" s="58">
        <f>IF(
                            C206="INSUMO",
                            IFERROR(
                                INDEX(
                                    Insumos!F:F,
                                    MATCH(
                                        A206&amp;B206,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A206&amp;B206,AE:AE,
                                        0)
                                ),
                                "Não encontrado")
                        )</f>
        <v>60.47</v>
      </c>
      <c r="AA206" s="58">
        <f t="shared" si="82"/>
        <v>45.231560000000002</v>
      </c>
      <c r="AB206" s="59"/>
      <c r="AC206" s="59"/>
      <c r="AD206" s="129" t="s">
        <v>38</v>
      </c>
    </row>
    <row r="207" spans="1:31" ht="25.5" x14ac:dyDescent="0.2">
      <c r="A207" s="46" t="s">
        <v>234</v>
      </c>
      <c r="B207" s="47" t="s">
        <v>42</v>
      </c>
      <c r="C207" s="48" t="s">
        <v>46</v>
      </c>
      <c r="D207" s="49" t="s">
        <v>39</v>
      </c>
      <c r="E207" s="130" t="s">
        <v>235</v>
      </c>
      <c r="F207" s="50" t="s">
        <v>73</v>
      </c>
      <c r="G207" s="50">
        <v>1.7050000000000001</v>
      </c>
      <c r="H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0.2</v>
      </c>
      <c r="I207" s="51">
        <f t="shared" si="73"/>
        <v>0.34100000000000003</v>
      </c>
      <c r="J207" s="51">
        <f t="shared" si="74"/>
        <v>0</v>
      </c>
      <c r="K207" s="51">
        <f t="shared" si="74"/>
        <v>0</v>
      </c>
      <c r="L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M207" s="51">
        <f t="shared" si="75"/>
        <v>0</v>
      </c>
      <c r="N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O207" s="51">
        <f t="shared" si="76"/>
        <v>0</v>
      </c>
      <c r="P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Q207" s="51">
        <f t="shared" si="77"/>
        <v>0</v>
      </c>
      <c r="R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S207" s="51">
        <f t="shared" si="78"/>
        <v>0</v>
      </c>
      <c r="T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U207" s="51">
        <f t="shared" si="79"/>
        <v>0</v>
      </c>
      <c r="V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W207" s="51">
        <f t="shared" si="80"/>
        <v>0</v>
      </c>
      <c r="X207" s="51">
        <f>IF(
                        C207="INSUMO",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A207&amp;B207,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A207&amp;B207,AE:AE,
                                                    0)
                                            ),
                                            "Não encontrado")
                                    )</f>
        <v>0</v>
      </c>
      <c r="Y207" s="51">
        <f t="shared" si="81"/>
        <v>0</v>
      </c>
      <c r="Z207" s="51">
        <f>IF(
                            C207="INSUMO",
                            IFERROR(
                                INDEX(
                                    Insumos!F:F,
                                    MATCH(
                                        A207&amp;B207,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A207&amp;B207,AE:AE,
                                        0)
                                ),
                                "Não encontrado")
                        )</f>
        <v>0.2</v>
      </c>
      <c r="AA207" s="51">
        <f t="shared" si="82"/>
        <v>0.34100000000000003</v>
      </c>
      <c r="AB207" s="52"/>
      <c r="AC207" s="52"/>
      <c r="AD207" s="130" t="s">
        <v>38</v>
      </c>
    </row>
    <row r="208" spans="1:31" x14ac:dyDescent="0.2">
      <c r="A208" s="53" t="s">
        <v>338</v>
      </c>
      <c r="B208" s="54" t="s">
        <v>42</v>
      </c>
      <c r="C208" s="55" t="s">
        <v>46</v>
      </c>
      <c r="D208" s="56" t="s">
        <v>39</v>
      </c>
      <c r="E208" s="129" t="s">
        <v>339</v>
      </c>
      <c r="F208" s="57" t="s">
        <v>85</v>
      </c>
      <c r="G208" s="57">
        <v>1</v>
      </c>
      <c r="H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337</v>
      </c>
      <c r="I208" s="58">
        <f t="shared" si="73"/>
        <v>337</v>
      </c>
      <c r="J208" s="58">
        <f t="shared" si="74"/>
        <v>0</v>
      </c>
      <c r="K208" s="58">
        <f t="shared" si="74"/>
        <v>0</v>
      </c>
      <c r="L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M208" s="58">
        <f t="shared" si="75"/>
        <v>0</v>
      </c>
      <c r="N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O208" s="58">
        <f t="shared" si="76"/>
        <v>0</v>
      </c>
      <c r="P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Q208" s="58">
        <f t="shared" si="77"/>
        <v>0</v>
      </c>
      <c r="R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S208" s="58">
        <f t="shared" si="78"/>
        <v>0</v>
      </c>
      <c r="T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U208" s="58">
        <f t="shared" si="79"/>
        <v>0</v>
      </c>
      <c r="V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W208" s="58">
        <f t="shared" si="80"/>
        <v>0</v>
      </c>
      <c r="X208" s="58">
        <f>IF(
                        C208="INSUMO",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A208&amp;B208,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A208&amp;B208,AE:AE,
                                                    0)
                                            ),
                                            "Não encontrado")
                                    )</f>
        <v>0</v>
      </c>
      <c r="Y208" s="58">
        <f t="shared" si="81"/>
        <v>0</v>
      </c>
      <c r="Z208" s="58">
        <f>IF(
                            C208="INSUMO",
                            IFERROR(
                                INDEX(
                                    Insumos!F:F,
                                    MATCH(
                                        A208&amp;B208,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A208&amp;B208,AE:AE,
                                        0)
                                ),
                                "Não encontrado")
                        )</f>
        <v>337</v>
      </c>
      <c r="AA208" s="58">
        <f t="shared" si="82"/>
        <v>337</v>
      </c>
      <c r="AB208" s="59"/>
      <c r="AC208" s="59"/>
      <c r="AD208" s="129" t="s">
        <v>38</v>
      </c>
    </row>
    <row r="209" spans="1:31" ht="25.5" x14ac:dyDescent="0.2">
      <c r="A209" s="38" t="s">
        <v>340</v>
      </c>
      <c r="B209" s="39" t="s">
        <v>37</v>
      </c>
      <c r="C209" s="40" t="s">
        <v>38</v>
      </c>
      <c r="D209" s="41" t="s">
        <v>39</v>
      </c>
      <c r="E209" s="128" t="s">
        <v>341</v>
      </c>
      <c r="F209" s="42" t="s">
        <v>101</v>
      </c>
      <c r="G209" s="43"/>
      <c r="H209" s="44"/>
      <c r="I209" s="44">
        <f>SUM(I210:I211)</f>
        <v>6.6990000000000007</v>
      </c>
      <c r="J209" s="44"/>
      <c r="K209" s="44">
        <f>SUM(K210:K211)</f>
        <v>8.5565524799999988</v>
      </c>
      <c r="L209" s="44"/>
      <c r="M209" s="44">
        <f>SUM(M210:M211)</f>
        <v>7.0505524799999995</v>
      </c>
      <c r="N209" s="44"/>
      <c r="O209" s="44">
        <f>SUM(O210:O211)</f>
        <v>0</v>
      </c>
      <c r="P209" s="44"/>
      <c r="Q209" s="44">
        <f>SUM(Q210:Q211)</f>
        <v>0</v>
      </c>
      <c r="R209" s="44"/>
      <c r="S209" s="44">
        <f>SUM(S210:S211)</f>
        <v>0</v>
      </c>
      <c r="T209" s="44"/>
      <c r="U209" s="44">
        <f>SUM(U210:U211)</f>
        <v>0</v>
      </c>
      <c r="V209" s="44"/>
      <c r="W209" s="44">
        <f>SUM(W210:W211)</f>
        <v>0</v>
      </c>
      <c r="X209" s="44"/>
      <c r="Y209" s="44">
        <f>SUM(Y210:Y211)</f>
        <v>1.5059999999999998</v>
      </c>
      <c r="Z209" s="44"/>
      <c r="AA209" s="44">
        <f>SUM(AA210:AA211)</f>
        <v>15.255552480000002</v>
      </c>
      <c r="AB209" s="45" t="s">
        <v>38</v>
      </c>
      <c r="AC209" s="45"/>
      <c r="AD209" s="128" t="s">
        <v>38</v>
      </c>
      <c r="AE209" t="str">
        <f>A209&amp;B209&amp;C209</f>
        <v>0478PRÓPRIA</v>
      </c>
    </row>
    <row r="210" spans="1:31" ht="25.5" x14ac:dyDescent="0.2">
      <c r="A210" s="53" t="s">
        <v>342</v>
      </c>
      <c r="B210" s="54" t="s">
        <v>37</v>
      </c>
      <c r="C210" s="55" t="s">
        <v>46</v>
      </c>
      <c r="D210" s="56" t="s">
        <v>39</v>
      </c>
      <c r="E210" s="129" t="s">
        <v>343</v>
      </c>
      <c r="F210" s="57" t="s">
        <v>101</v>
      </c>
      <c r="G210" s="57">
        <v>1.1000000000000001</v>
      </c>
      <c r="H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6.09</v>
      </c>
      <c r="I210" s="58">
        <f>H210*G210/1</f>
        <v>6.6990000000000007</v>
      </c>
      <c r="J210" s="58">
        <f>T210 + N210 + L210 + X210 + R210 + P210 + V210</f>
        <v>0</v>
      </c>
      <c r="K210" s="58">
        <f>U210 + O210 + M210 + Y210 + S210 + Q210 + W210</f>
        <v>0</v>
      </c>
      <c r="L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M210" s="58">
        <f>L210*G210/1</f>
        <v>0</v>
      </c>
      <c r="N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O210" s="58">
        <f>N210*G210/1</f>
        <v>0</v>
      </c>
      <c r="P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Q210" s="58">
        <f>P210*G210/1</f>
        <v>0</v>
      </c>
      <c r="R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S210" s="58">
        <f>R210*G210/1</f>
        <v>0</v>
      </c>
      <c r="T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U210" s="58">
        <f>T210*G210/1</f>
        <v>0</v>
      </c>
      <c r="V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W210" s="58">
        <f>V210*G210/1</f>
        <v>0</v>
      </c>
      <c r="X210" s="58">
        <f>IF(
                        C210="INSUMO",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A210&amp;B210,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A210&amp;B210,AE:AE,
                                                    0)
                                            ),
                                            "Não encontrado")
                                    )</f>
        <v>0</v>
      </c>
      <c r="Y210" s="58">
        <f>X210*G210/1</f>
        <v>0</v>
      </c>
      <c r="Z210" s="58">
        <f>IF(
                            C210="INSUMO",
                            IFERROR(
                                INDEX(
                                    Insumos!F:F,
                                    MATCH(
                                        A210&amp;B210,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A210&amp;B210,AE:AE,
                                        0)
                                ),
                                "Não encontrado")
                        )</f>
        <v>6.09</v>
      </c>
      <c r="AA210" s="58">
        <f>G210*Z210</f>
        <v>6.6990000000000007</v>
      </c>
      <c r="AB210" s="59"/>
      <c r="AC210" s="59"/>
      <c r="AD210" s="129" t="s">
        <v>38</v>
      </c>
    </row>
    <row r="211" spans="1:31" x14ac:dyDescent="0.2">
      <c r="A211" s="46" t="s">
        <v>330</v>
      </c>
      <c r="B211" s="47" t="s">
        <v>42</v>
      </c>
      <c r="C211" s="48" t="s">
        <v>78</v>
      </c>
      <c r="D211" s="49" t="s">
        <v>39</v>
      </c>
      <c r="E211" s="130" t="s">
        <v>331</v>
      </c>
      <c r="F211" s="50" t="s">
        <v>80</v>
      </c>
      <c r="G211" s="50">
        <v>0.3</v>
      </c>
      <c r="H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0</v>
      </c>
      <c r="I211" s="51">
        <f>H211*G211/1</f>
        <v>0</v>
      </c>
      <c r="J211" s="51">
        <f>T211 + N211 + L211 + X211 + R211 + P211 + V211</f>
        <v>28.521841599999998</v>
      </c>
      <c r="K211" s="51">
        <f>U211 + O211 + M211 + Y211 + S211 + Q211 + W211</f>
        <v>8.5565524799999988</v>
      </c>
      <c r="L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23.501841599999999</v>
      </c>
      <c r="M211" s="51">
        <f>L211*G211/1</f>
        <v>7.0505524799999995</v>
      </c>
      <c r="N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0</v>
      </c>
      <c r="O211" s="51">
        <f>N211*G211/1</f>
        <v>0</v>
      </c>
      <c r="P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0</v>
      </c>
      <c r="Q211" s="51">
        <f>P211*G211/1</f>
        <v>0</v>
      </c>
      <c r="R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0</v>
      </c>
      <c r="S211" s="51">
        <f>R211*G211/1</f>
        <v>0</v>
      </c>
      <c r="T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0</v>
      </c>
      <c r="U211" s="51">
        <f>T211*G211/1</f>
        <v>0</v>
      </c>
      <c r="V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0</v>
      </c>
      <c r="W211" s="51">
        <f>V211*G211/1</f>
        <v>0</v>
      </c>
      <c r="X211" s="51">
        <f>IF(
                        C211="INSUMO",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A211&amp;B211,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A211&amp;B211,AE:AE,
                                                    0)
                                            ),
                                            "Não encontrado")
                                    )</f>
        <v>5.0199999999999996</v>
      </c>
      <c r="Y211" s="51">
        <f>X211*G211/1</f>
        <v>1.5059999999999998</v>
      </c>
      <c r="Z211" s="51">
        <f>IF(
                            C211="INSUMO",
                            IFERROR(
                                INDEX(
                                    Insumos!F:F,
                                    MATCH(
                                        A211&amp;B211,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A211&amp;B211,AE:AE,
                                        0)
                                ),
                                "Não encontrado")
                        )</f>
        <v>28.521841600000002</v>
      </c>
      <c r="AA211" s="51">
        <f>G211*Z211</f>
        <v>8.5565524800000006</v>
      </c>
      <c r="AB211" s="52"/>
      <c r="AC211" s="52"/>
      <c r="AD211" s="130" t="s">
        <v>38</v>
      </c>
    </row>
    <row r="212" spans="1:31" ht="25.5" x14ac:dyDescent="0.2">
      <c r="A212" s="38" t="s">
        <v>344</v>
      </c>
      <c r="B212" s="39" t="s">
        <v>37</v>
      </c>
      <c r="C212" s="40" t="s">
        <v>38</v>
      </c>
      <c r="D212" s="41" t="s">
        <v>39</v>
      </c>
      <c r="E212" s="128" t="s">
        <v>345</v>
      </c>
      <c r="F212" s="42" t="s">
        <v>73</v>
      </c>
      <c r="G212" s="43"/>
      <c r="H212" s="44"/>
      <c r="I212" s="44">
        <f>SUM(I213:I214)</f>
        <v>930</v>
      </c>
      <c r="J212" s="44"/>
      <c r="K212" s="44">
        <f>SUM(K213:K214)</f>
        <v>14.260920799999999</v>
      </c>
      <c r="L212" s="44"/>
      <c r="M212" s="44">
        <f>SUM(M213:M214)</f>
        <v>11.750920799999999</v>
      </c>
      <c r="N212" s="44"/>
      <c r="O212" s="44">
        <f>SUM(O213:O214)</f>
        <v>0</v>
      </c>
      <c r="P212" s="44"/>
      <c r="Q212" s="44">
        <f>SUM(Q213:Q214)</f>
        <v>0</v>
      </c>
      <c r="R212" s="44"/>
      <c r="S212" s="44">
        <f>SUM(S213:S214)</f>
        <v>0</v>
      </c>
      <c r="T212" s="44"/>
      <c r="U212" s="44">
        <f>SUM(U213:U214)</f>
        <v>0</v>
      </c>
      <c r="V212" s="44"/>
      <c r="W212" s="44">
        <f>SUM(W213:W214)</f>
        <v>0</v>
      </c>
      <c r="X212" s="44"/>
      <c r="Y212" s="44">
        <f>SUM(Y213:Y214)</f>
        <v>2.5099999999999998</v>
      </c>
      <c r="Z212" s="44"/>
      <c r="AA212" s="44">
        <f>SUM(AA213:AA214)</f>
        <v>944.26092080000001</v>
      </c>
      <c r="AB212" s="45" t="s">
        <v>38</v>
      </c>
      <c r="AC212" s="45"/>
      <c r="AD212" s="128" t="s">
        <v>38</v>
      </c>
      <c r="AE212" t="str">
        <f>A212&amp;B212&amp;C212</f>
        <v>0468PRÓPRIA</v>
      </c>
    </row>
    <row r="213" spans="1:31" x14ac:dyDescent="0.2">
      <c r="A213" s="53" t="s">
        <v>346</v>
      </c>
      <c r="B213" s="54" t="s">
        <v>37</v>
      </c>
      <c r="C213" s="55" t="s">
        <v>46</v>
      </c>
      <c r="D213" s="56" t="s">
        <v>39</v>
      </c>
      <c r="E213" s="129" t="s">
        <v>347</v>
      </c>
      <c r="F213" s="57" t="s">
        <v>73</v>
      </c>
      <c r="G213" s="57">
        <v>1</v>
      </c>
      <c r="H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930</v>
      </c>
      <c r="I213" s="58">
        <f>H213*G213/1</f>
        <v>930</v>
      </c>
      <c r="J213" s="58">
        <f>T213 + N213 + L213 + X213 + R213 + P213 + V213</f>
        <v>0</v>
      </c>
      <c r="K213" s="58">
        <f>U213 + O213 + M213 + Y213 + S213 + Q213 + W213</f>
        <v>0</v>
      </c>
      <c r="L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M213" s="58">
        <f>L213*G213/1</f>
        <v>0</v>
      </c>
      <c r="N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O213" s="58">
        <f>N213*G213/1</f>
        <v>0</v>
      </c>
      <c r="P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Q213" s="58">
        <f>P213*G213/1</f>
        <v>0</v>
      </c>
      <c r="R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S213" s="58">
        <f>R213*G213/1</f>
        <v>0</v>
      </c>
      <c r="T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U213" s="58">
        <f>T213*G213/1</f>
        <v>0</v>
      </c>
      <c r="V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W213" s="58">
        <f>V213*G213/1</f>
        <v>0</v>
      </c>
      <c r="X213" s="58">
        <f>IF(
                        C213="INSUMO",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A213&amp;B213,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A213&amp;B213,AE:AE,
                                                    0)
                                            ),
                                            "Não encontrado")
                                    )</f>
        <v>0</v>
      </c>
      <c r="Y213" s="58">
        <f>X213*G213/1</f>
        <v>0</v>
      </c>
      <c r="Z213" s="58">
        <f>IF(
                            C213="INSUMO",
                            IFERROR(
                                INDEX(
                                    Insumos!F:F,
                                    MATCH(
                                        A213&amp;B213,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A213&amp;B213,AE:AE,
                                        0)
                                ),
                                "Não encontrado")
                        )</f>
        <v>930</v>
      </c>
      <c r="AA213" s="58">
        <f>G213*Z213</f>
        <v>930</v>
      </c>
      <c r="AB213" s="59"/>
      <c r="AC213" s="59"/>
      <c r="AD213" s="129" t="s">
        <v>38</v>
      </c>
    </row>
    <row r="214" spans="1:31" x14ac:dyDescent="0.2">
      <c r="A214" s="46" t="s">
        <v>330</v>
      </c>
      <c r="B214" s="47" t="s">
        <v>42</v>
      </c>
      <c r="C214" s="48" t="s">
        <v>78</v>
      </c>
      <c r="D214" s="49" t="s">
        <v>39</v>
      </c>
      <c r="E214" s="130" t="s">
        <v>331</v>
      </c>
      <c r="F214" s="50" t="s">
        <v>80</v>
      </c>
      <c r="G214" s="50">
        <v>0.5</v>
      </c>
      <c r="H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0</v>
      </c>
      <c r="I214" s="51">
        <f>H214*G214/1</f>
        <v>0</v>
      </c>
      <c r="J214" s="51">
        <f>T214 + N214 + L214 + X214 + R214 + P214 + V214</f>
        <v>28.521841599999998</v>
      </c>
      <c r="K214" s="51">
        <f>U214 + O214 + M214 + Y214 + S214 + Q214 + W214</f>
        <v>14.260920799999999</v>
      </c>
      <c r="L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23.501841599999999</v>
      </c>
      <c r="M214" s="51">
        <f>L214*G214/1</f>
        <v>11.750920799999999</v>
      </c>
      <c r="N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0</v>
      </c>
      <c r="O214" s="51">
        <f>N214*G214/1</f>
        <v>0</v>
      </c>
      <c r="P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0</v>
      </c>
      <c r="Q214" s="51">
        <f>P214*G214/1</f>
        <v>0</v>
      </c>
      <c r="R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0</v>
      </c>
      <c r="S214" s="51">
        <f>R214*G214/1</f>
        <v>0</v>
      </c>
      <c r="T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0</v>
      </c>
      <c r="U214" s="51">
        <f>T214*G214/1</f>
        <v>0</v>
      </c>
      <c r="V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0</v>
      </c>
      <c r="W214" s="51">
        <f>V214*G214/1</f>
        <v>0</v>
      </c>
      <c r="X214" s="51">
        <f>IF(
                        C214="INSUMO",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A214&amp;B214,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A214&amp;B214,AE:AE,
                                                    0)
                                            ),
                                            "Não encontrado")
                                    )</f>
        <v>5.0199999999999996</v>
      </c>
      <c r="Y214" s="51">
        <f>X214*G214/1</f>
        <v>2.5099999999999998</v>
      </c>
      <c r="Z214" s="51">
        <f>IF(
                            C214="INSUMO",
                            IFERROR(
                                INDEX(
                                    Insumos!F:F,
                                    MATCH(
                                        A214&amp;B214,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A214&amp;B214,AE:AE,
                                        0)
                                ),
                                "Não encontrado")
                        )</f>
        <v>28.521841600000002</v>
      </c>
      <c r="AA214" s="51">
        <f>G214*Z214</f>
        <v>14.260920800000001</v>
      </c>
      <c r="AB214" s="52"/>
      <c r="AC214" s="52"/>
      <c r="AD214" s="130" t="s">
        <v>38</v>
      </c>
    </row>
    <row r="215" spans="1:31" ht="25.5" x14ac:dyDescent="0.2">
      <c r="A215" s="38" t="s">
        <v>348</v>
      </c>
      <c r="B215" s="39" t="s">
        <v>37</v>
      </c>
      <c r="C215" s="40" t="s">
        <v>38</v>
      </c>
      <c r="D215" s="41" t="s">
        <v>39</v>
      </c>
      <c r="E215" s="128" t="s">
        <v>349</v>
      </c>
      <c r="F215" s="42" t="s">
        <v>73</v>
      </c>
      <c r="G215" s="43"/>
      <c r="H215" s="44"/>
      <c r="I215" s="44">
        <f>SUM(I216:I220)</f>
        <v>1136.95</v>
      </c>
      <c r="J215" s="44"/>
      <c r="K215" s="44">
        <f>SUM(K216:K220)</f>
        <v>121.55794992</v>
      </c>
      <c r="L215" s="44"/>
      <c r="M215" s="44">
        <f>SUM(M216:M220)</f>
        <v>99.57994991999999</v>
      </c>
      <c r="N215" s="44"/>
      <c r="O215" s="44">
        <f>SUM(O216:O220)</f>
        <v>0</v>
      </c>
      <c r="P215" s="44"/>
      <c r="Q215" s="44">
        <f>SUM(Q216:Q220)</f>
        <v>0</v>
      </c>
      <c r="R215" s="44"/>
      <c r="S215" s="44">
        <f>SUM(S216:S220)</f>
        <v>0</v>
      </c>
      <c r="T215" s="44"/>
      <c r="U215" s="44">
        <f>SUM(U216:U220)</f>
        <v>0</v>
      </c>
      <c r="V215" s="44"/>
      <c r="W215" s="44">
        <f>SUM(W216:W220)</f>
        <v>0</v>
      </c>
      <c r="X215" s="44"/>
      <c r="Y215" s="44">
        <f>SUM(Y216:Y220)</f>
        <v>21.978000000000002</v>
      </c>
      <c r="Z215" s="44"/>
      <c r="AA215" s="44">
        <f>SUM(AA216:AA220)</f>
        <v>1258.5079499200001</v>
      </c>
      <c r="AB215" s="45" t="s">
        <v>38</v>
      </c>
      <c r="AC215" s="45"/>
      <c r="AD215" s="128" t="s">
        <v>38</v>
      </c>
      <c r="AE215" t="str">
        <f>A215&amp;B215&amp;C215</f>
        <v>0473PRÓPRIA</v>
      </c>
    </row>
    <row r="216" spans="1:31" x14ac:dyDescent="0.2">
      <c r="A216" s="53" t="s">
        <v>330</v>
      </c>
      <c r="B216" s="54" t="s">
        <v>42</v>
      </c>
      <c r="C216" s="55" t="s">
        <v>78</v>
      </c>
      <c r="D216" s="56" t="s">
        <v>39</v>
      </c>
      <c r="E216" s="129" t="s">
        <v>331</v>
      </c>
      <c r="F216" s="57" t="s">
        <v>80</v>
      </c>
      <c r="G216" s="57">
        <v>2.2000000000000002</v>
      </c>
      <c r="H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0</v>
      </c>
      <c r="I216" s="58">
        <f>H216*G216/1</f>
        <v>0</v>
      </c>
      <c r="J216" s="58">
        <f t="shared" ref="J216:K220" si="83">T216 + N216 + L216 + X216 + R216 + P216 + V216</f>
        <v>28.521841599999998</v>
      </c>
      <c r="K216" s="58">
        <f t="shared" si="83"/>
        <v>62.748051520000004</v>
      </c>
      <c r="L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23.501841599999999</v>
      </c>
      <c r="M216" s="58">
        <f>L216*G216/1</f>
        <v>51.70405152</v>
      </c>
      <c r="N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0</v>
      </c>
      <c r="O216" s="58">
        <f>N216*G216/1</f>
        <v>0</v>
      </c>
      <c r="P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0</v>
      </c>
      <c r="Q216" s="58">
        <f>P216*G216/1</f>
        <v>0</v>
      </c>
      <c r="R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0</v>
      </c>
      <c r="S216" s="58">
        <f>R216*G216/1</f>
        <v>0</v>
      </c>
      <c r="T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0</v>
      </c>
      <c r="U216" s="58">
        <f>T216*G216/1</f>
        <v>0</v>
      </c>
      <c r="V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0</v>
      </c>
      <c r="W216" s="58">
        <f>V216*G216/1</f>
        <v>0</v>
      </c>
      <c r="X216" s="58">
        <f>IF(
                        C216="INSUMO",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A216&amp;B216,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A216&amp;B216,AE:AE,
                                                    0)
                                            ),
                                            "Não encontrado")
                                    )</f>
        <v>5.0199999999999996</v>
      </c>
      <c r="Y216" s="58">
        <f>X216*G216/1</f>
        <v>11.044</v>
      </c>
      <c r="Z216" s="58">
        <f>IF(
                            C216="INSUMO",
                            IFERROR(
                                INDEX(
                                    Insumos!F:F,
                                    MATCH(
                                        A216&amp;B216,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A216&amp;B216,AE:AE,
                                        0)
                                ),
                                "Não encontrado")
                        )</f>
        <v>28.521841600000002</v>
      </c>
      <c r="AA216" s="58">
        <f>G216*Z216</f>
        <v>62.748051520000011</v>
      </c>
      <c r="AB216" s="59"/>
      <c r="AC216" s="59"/>
      <c r="AD216" s="129" t="s">
        <v>38</v>
      </c>
    </row>
    <row r="217" spans="1:31" x14ac:dyDescent="0.2">
      <c r="A217" s="46" t="s">
        <v>88</v>
      </c>
      <c r="B217" s="47" t="s">
        <v>42</v>
      </c>
      <c r="C217" s="48" t="s">
        <v>78</v>
      </c>
      <c r="D217" s="49" t="s">
        <v>39</v>
      </c>
      <c r="E217" s="130" t="s">
        <v>89</v>
      </c>
      <c r="F217" s="50" t="s">
        <v>80</v>
      </c>
      <c r="G217" s="50">
        <v>2.2000000000000002</v>
      </c>
      <c r="H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0</v>
      </c>
      <c r="I217" s="51">
        <f>H217*G217/1</f>
        <v>0</v>
      </c>
      <c r="J217" s="51">
        <f t="shared" si="83"/>
        <v>26.731771999999996</v>
      </c>
      <c r="K217" s="51">
        <f t="shared" si="83"/>
        <v>58.809898399999994</v>
      </c>
      <c r="L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21.761771999999997</v>
      </c>
      <c r="M217" s="51">
        <f>L217*G217/1</f>
        <v>47.875898399999997</v>
      </c>
      <c r="N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0</v>
      </c>
      <c r="O217" s="51">
        <f>N217*G217/1</f>
        <v>0</v>
      </c>
      <c r="P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0</v>
      </c>
      <c r="Q217" s="51">
        <f>P217*G217/1</f>
        <v>0</v>
      </c>
      <c r="R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0</v>
      </c>
      <c r="S217" s="51">
        <f>R217*G217/1</f>
        <v>0</v>
      </c>
      <c r="T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0</v>
      </c>
      <c r="U217" s="51">
        <f>T217*G217/1</f>
        <v>0</v>
      </c>
      <c r="V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0</v>
      </c>
      <c r="W217" s="51">
        <f>V217*G217/1</f>
        <v>0</v>
      </c>
      <c r="X217" s="51">
        <f>IF(
                        C217="INSUMO",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A217&amp;B217,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A217&amp;B217,AE:AE,
                                                    0)
                                            ),
                                            "Não encontrado")
                                    )</f>
        <v>4.97</v>
      </c>
      <c r="Y217" s="51">
        <f>X217*G217/1</f>
        <v>10.934000000000001</v>
      </c>
      <c r="Z217" s="51">
        <f>IF(
                            C217="INSUMO",
                            IFERROR(
                                INDEX(
                                    Insumos!F:F,
                                    MATCH(
                                        A217&amp;B217,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A217&amp;B217,AE:AE,
                                        0)
                                ),
                                "Não encontrado")
                        )</f>
        <v>26.731771999999999</v>
      </c>
      <c r="AA217" s="51">
        <f>G217*Z217</f>
        <v>58.809898400000002</v>
      </c>
      <c r="AB217" s="52"/>
      <c r="AC217" s="52"/>
      <c r="AD217" s="130" t="s">
        <v>38</v>
      </c>
    </row>
    <row r="218" spans="1:31" ht="25.5" x14ac:dyDescent="0.2">
      <c r="A218" s="53" t="s">
        <v>350</v>
      </c>
      <c r="B218" s="54" t="s">
        <v>42</v>
      </c>
      <c r="C218" s="55" t="s">
        <v>46</v>
      </c>
      <c r="D218" s="56" t="s">
        <v>39</v>
      </c>
      <c r="E218" s="129" t="s">
        <v>351</v>
      </c>
      <c r="F218" s="57" t="s">
        <v>85</v>
      </c>
      <c r="G218" s="57">
        <v>1.98</v>
      </c>
      <c r="H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364.5</v>
      </c>
      <c r="I218" s="58">
        <f>H218*G218/1</f>
        <v>721.71</v>
      </c>
      <c r="J218" s="58">
        <f t="shared" si="83"/>
        <v>0</v>
      </c>
      <c r="K218" s="58">
        <f t="shared" si="83"/>
        <v>0</v>
      </c>
      <c r="L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M218" s="58">
        <f>L218*G218/1</f>
        <v>0</v>
      </c>
      <c r="N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O218" s="58">
        <f>N218*G218/1</f>
        <v>0</v>
      </c>
      <c r="P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Q218" s="58">
        <f>P218*G218/1</f>
        <v>0</v>
      </c>
      <c r="R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S218" s="58">
        <f>R218*G218/1</f>
        <v>0</v>
      </c>
      <c r="T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U218" s="58">
        <f>T218*G218/1</f>
        <v>0</v>
      </c>
      <c r="V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W218" s="58">
        <f>V218*G218/1</f>
        <v>0</v>
      </c>
      <c r="X218" s="58">
        <f>IF(
                        C218="INSUMO",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A218&amp;B218,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A218&amp;B218,AE:AE,
                                                    0)
                                            ),
                                            "Não encontrado")
                                    )</f>
        <v>0</v>
      </c>
      <c r="Y218" s="58">
        <f>X218*G218/1</f>
        <v>0</v>
      </c>
      <c r="Z218" s="58">
        <f>IF(
                            C218="INSUMO",
                            IFERROR(
                                INDEX(
                                    Insumos!F:F,
                                    MATCH(
                                        A218&amp;B218,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A218&amp;B218,AE:AE,
                                        0)
                                ),
                                "Não encontrado")
                        )</f>
        <v>364.5</v>
      </c>
      <c r="AA218" s="58">
        <f>G218*Z218</f>
        <v>721.71</v>
      </c>
      <c r="AB218" s="59"/>
      <c r="AC218" s="59"/>
      <c r="AD218" s="129" t="s">
        <v>38</v>
      </c>
    </row>
    <row r="219" spans="1:31" ht="38.25" x14ac:dyDescent="0.2">
      <c r="A219" s="46" t="s">
        <v>352</v>
      </c>
      <c r="B219" s="47" t="s">
        <v>42</v>
      </c>
      <c r="C219" s="48" t="s">
        <v>46</v>
      </c>
      <c r="D219" s="49" t="s">
        <v>39</v>
      </c>
      <c r="E219" s="130" t="s">
        <v>353</v>
      </c>
      <c r="F219" s="50" t="s">
        <v>73</v>
      </c>
      <c r="G219" s="50">
        <v>1</v>
      </c>
      <c r="H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216.74</v>
      </c>
      <c r="I219" s="51">
        <f>H219*G219/1</f>
        <v>216.74</v>
      </c>
      <c r="J219" s="51">
        <f t="shared" si="83"/>
        <v>0</v>
      </c>
      <c r="K219" s="51">
        <f t="shared" si="83"/>
        <v>0</v>
      </c>
      <c r="L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M219" s="51">
        <f>L219*G219/1</f>
        <v>0</v>
      </c>
      <c r="N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O219" s="51">
        <f>N219*G219/1</f>
        <v>0</v>
      </c>
      <c r="P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Q219" s="51">
        <f>P219*G219/1</f>
        <v>0</v>
      </c>
      <c r="R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S219" s="51">
        <f>R219*G219/1</f>
        <v>0</v>
      </c>
      <c r="T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U219" s="51">
        <f>T219*G219/1</f>
        <v>0</v>
      </c>
      <c r="V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W219" s="51">
        <f>V219*G219/1</f>
        <v>0</v>
      </c>
      <c r="X219" s="51">
        <f>IF(
                        C219="INSUMO",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A219&amp;B219,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A219&amp;B219,AE:AE,
                                                    0)
                                            ),
                                            "Não encontrado")
                                    )</f>
        <v>0</v>
      </c>
      <c r="Y219" s="51">
        <f>X219*G219/1</f>
        <v>0</v>
      </c>
      <c r="Z219" s="51">
        <f>IF(
                            C219="INSUMO",
                            IFERROR(
                                INDEX(
                                    Insumos!F:F,
                                    MATCH(
                                        A219&amp;B219,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A219&amp;B219,AE:AE,
                                        0)
                                ),
                                "Não encontrado")
                        )</f>
        <v>216.74</v>
      </c>
      <c r="AA219" s="51">
        <f>G219*Z219</f>
        <v>216.74</v>
      </c>
      <c r="AB219" s="52"/>
      <c r="AC219" s="52"/>
      <c r="AD219" s="130" t="s">
        <v>38</v>
      </c>
    </row>
    <row r="220" spans="1:31" ht="25.5" x14ac:dyDescent="0.2">
      <c r="A220" s="53" t="s">
        <v>354</v>
      </c>
      <c r="B220" s="54" t="s">
        <v>37</v>
      </c>
      <c r="C220" s="55" t="s">
        <v>46</v>
      </c>
      <c r="D220" s="56" t="s">
        <v>39</v>
      </c>
      <c r="E220" s="129" t="s">
        <v>355</v>
      </c>
      <c r="F220" s="57" t="s">
        <v>73</v>
      </c>
      <c r="G220" s="57">
        <v>1</v>
      </c>
      <c r="H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198.5</v>
      </c>
      <c r="I220" s="58">
        <f>H220*G220/1</f>
        <v>198.5</v>
      </c>
      <c r="J220" s="58">
        <f t="shared" si="83"/>
        <v>0</v>
      </c>
      <c r="K220" s="58">
        <f t="shared" si="83"/>
        <v>0</v>
      </c>
      <c r="L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M220" s="58">
        <f>L220*G220/1</f>
        <v>0</v>
      </c>
      <c r="N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O220" s="58">
        <f>N220*G220/1</f>
        <v>0</v>
      </c>
      <c r="P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Q220" s="58">
        <f>P220*G220/1</f>
        <v>0</v>
      </c>
      <c r="R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S220" s="58">
        <f>R220*G220/1</f>
        <v>0</v>
      </c>
      <c r="T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U220" s="58">
        <f>T220*G220/1</f>
        <v>0</v>
      </c>
      <c r="V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W220" s="58">
        <f>V220*G220/1</f>
        <v>0</v>
      </c>
      <c r="X220" s="58">
        <f>IF(
                        C220="INSUMO",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A220&amp;B220,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A220&amp;B220,AE:AE,
                                                    0)
                                            ),
                                            "Não encontrado")
                                    )</f>
        <v>0</v>
      </c>
      <c r="Y220" s="58">
        <f>X220*G220/1</f>
        <v>0</v>
      </c>
      <c r="Z220" s="58">
        <f>IF(
                            C220="INSUMO",
                            IFERROR(
                                INDEX(
                                    Insumos!F:F,
                                    MATCH(
                                        A220&amp;B220,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A220&amp;B220,AE:AE,
                                        0)
                                ),
                                "Não encontrado")
                        )</f>
        <v>198.5</v>
      </c>
      <c r="AA220" s="58">
        <f>G220*Z220</f>
        <v>198.5</v>
      </c>
      <c r="AB220" s="59"/>
      <c r="AC220" s="59"/>
      <c r="AD220" s="129" t="s">
        <v>38</v>
      </c>
    </row>
    <row r="221" spans="1:31" ht="25.5" x14ac:dyDescent="0.2">
      <c r="A221" s="38" t="s">
        <v>356</v>
      </c>
      <c r="B221" s="39" t="s">
        <v>37</v>
      </c>
      <c r="C221" s="40" t="s">
        <v>38</v>
      </c>
      <c r="D221" s="41" t="s">
        <v>39</v>
      </c>
      <c r="E221" s="128" t="s">
        <v>357</v>
      </c>
      <c r="F221" s="42" t="s">
        <v>73</v>
      </c>
      <c r="G221" s="43"/>
      <c r="H221" s="44"/>
      <c r="I221" s="44">
        <f>SUM(I222:I224)</f>
        <v>1394.48</v>
      </c>
      <c r="J221" s="44"/>
      <c r="K221" s="44">
        <f>SUM(K222:K224)</f>
        <v>151.95292240000001</v>
      </c>
      <c r="L221" s="44"/>
      <c r="M221" s="44">
        <f>SUM(M222:M224)</f>
        <v>131.5529224</v>
      </c>
      <c r="N221" s="44"/>
      <c r="O221" s="44">
        <f>SUM(O222:O224)</f>
        <v>0</v>
      </c>
      <c r="P221" s="44"/>
      <c r="Q221" s="44">
        <f>SUM(Q222:Q224)</f>
        <v>0</v>
      </c>
      <c r="R221" s="44"/>
      <c r="S221" s="44">
        <f>SUM(S222:S224)</f>
        <v>0</v>
      </c>
      <c r="T221" s="44"/>
      <c r="U221" s="44">
        <f>SUM(U222:U224)</f>
        <v>0</v>
      </c>
      <c r="V221" s="44"/>
      <c r="W221" s="44">
        <f>SUM(W222:W224)</f>
        <v>0</v>
      </c>
      <c r="X221" s="44"/>
      <c r="Y221" s="44">
        <f>SUM(Y222:Y224)</f>
        <v>20.399999999999999</v>
      </c>
      <c r="Z221" s="44"/>
      <c r="AA221" s="44">
        <f>SUM(AA222:AA224)</f>
        <v>1546.4329224000001</v>
      </c>
      <c r="AB221" s="45" t="s">
        <v>38</v>
      </c>
      <c r="AC221" s="45"/>
      <c r="AD221" s="128" t="s">
        <v>38</v>
      </c>
      <c r="AE221" t="str">
        <f>A221&amp;B221&amp;C221</f>
        <v>0471PRÓPRIA</v>
      </c>
    </row>
    <row r="222" spans="1:31" x14ac:dyDescent="0.2">
      <c r="A222" s="53" t="s">
        <v>150</v>
      </c>
      <c r="B222" s="54" t="s">
        <v>42</v>
      </c>
      <c r="C222" s="55" t="s">
        <v>78</v>
      </c>
      <c r="D222" s="56" t="s">
        <v>39</v>
      </c>
      <c r="E222" s="129" t="s">
        <v>151</v>
      </c>
      <c r="F222" s="57" t="s">
        <v>80</v>
      </c>
      <c r="G222" s="57">
        <v>2</v>
      </c>
      <c r="H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0</v>
      </c>
      <c r="I222" s="58">
        <f>H222*G222/1</f>
        <v>0</v>
      </c>
      <c r="J222" s="58">
        <f t="shared" ref="J222:K224" si="84">T222 + N222 + L222 + X222 + R222 + P222 + V222</f>
        <v>46.655039200000004</v>
      </c>
      <c r="K222" s="58">
        <f t="shared" si="84"/>
        <v>93.310078400000009</v>
      </c>
      <c r="L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41.555039200000003</v>
      </c>
      <c r="M222" s="58">
        <f>L222*G222/1</f>
        <v>83.110078400000006</v>
      </c>
      <c r="N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0</v>
      </c>
      <c r="O222" s="58">
        <f>N222*G222/1</f>
        <v>0</v>
      </c>
      <c r="P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0</v>
      </c>
      <c r="Q222" s="58">
        <f>P222*G222/1</f>
        <v>0</v>
      </c>
      <c r="R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0</v>
      </c>
      <c r="S222" s="58">
        <f>R222*G222/1</f>
        <v>0</v>
      </c>
      <c r="T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0</v>
      </c>
      <c r="U222" s="58">
        <f>T222*G222/1</f>
        <v>0</v>
      </c>
      <c r="V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0</v>
      </c>
      <c r="W222" s="58">
        <f>V222*G222/1</f>
        <v>0</v>
      </c>
      <c r="X222" s="58">
        <f>IF(
                        C222="INSUMO",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A222&amp;B222,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A222&amp;B222,AE:AE,
                                                    0)
                                            ),
                                            "Não encontrado")
                                    )</f>
        <v>5.0999999999999996</v>
      </c>
      <c r="Y222" s="58">
        <f>X222*G222/1</f>
        <v>10.199999999999999</v>
      </c>
      <c r="Z222" s="58">
        <f>IF(
                            C222="INSUMO",
                            IFERROR(
                                INDEX(
                                    Insumos!F:F,
                                    MATCH(
                                        A222&amp;B222,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A222&amp;B222,AE:AE,
                                        0)
                                ),
                                "Não encontrado")
                        )</f>
        <v>46.655039200000004</v>
      </c>
      <c r="AA222" s="58">
        <f>G222*Z222</f>
        <v>93.310078400000009</v>
      </c>
      <c r="AB222" s="59"/>
      <c r="AC222" s="59"/>
      <c r="AD222" s="129" t="s">
        <v>38</v>
      </c>
    </row>
    <row r="223" spans="1:31" x14ac:dyDescent="0.2">
      <c r="A223" s="46" t="s">
        <v>154</v>
      </c>
      <c r="B223" s="47" t="s">
        <v>42</v>
      </c>
      <c r="C223" s="48" t="s">
        <v>78</v>
      </c>
      <c r="D223" s="49" t="s">
        <v>39</v>
      </c>
      <c r="E223" s="130" t="s">
        <v>155</v>
      </c>
      <c r="F223" s="50" t="s">
        <v>80</v>
      </c>
      <c r="G223" s="50">
        <v>2</v>
      </c>
      <c r="H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0</v>
      </c>
      <c r="I223" s="51">
        <f>H223*G223/1</f>
        <v>0</v>
      </c>
      <c r="J223" s="51">
        <f t="shared" si="84"/>
        <v>29.321421999999998</v>
      </c>
      <c r="K223" s="51">
        <f t="shared" si="84"/>
        <v>58.642843999999997</v>
      </c>
      <c r="L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24.221422</v>
      </c>
      <c r="M223" s="51">
        <f>L223*G223/1</f>
        <v>48.442844000000001</v>
      </c>
      <c r="N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0</v>
      </c>
      <c r="O223" s="51">
        <f>N223*G223/1</f>
        <v>0</v>
      </c>
      <c r="P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0</v>
      </c>
      <c r="Q223" s="51">
        <f>P223*G223/1</f>
        <v>0</v>
      </c>
      <c r="R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0</v>
      </c>
      <c r="S223" s="51">
        <f>R223*G223/1</f>
        <v>0</v>
      </c>
      <c r="T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0</v>
      </c>
      <c r="U223" s="51">
        <f>T223*G223/1</f>
        <v>0</v>
      </c>
      <c r="V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0</v>
      </c>
      <c r="W223" s="51">
        <f>V223*G223/1</f>
        <v>0</v>
      </c>
      <c r="X223" s="51">
        <f>IF(
                        C223="INSUMO",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A223&amp;B223,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A223&amp;B223,AE:AE,
                                                    0)
                                            ),
                                            "Não encontrado")
                                    )</f>
        <v>5.0999999999999996</v>
      </c>
      <c r="Y223" s="51">
        <f>X223*G223/1</f>
        <v>10.199999999999999</v>
      </c>
      <c r="Z223" s="51">
        <f>IF(
                            C223="INSUMO",
                            IFERROR(
                                INDEX(
                                    Insumos!F:F,
                                    MATCH(
                                        A223&amp;B223,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A223&amp;B223,AE:AE,
                                        0)
                                ),
                                "Não encontrado")
                        )</f>
        <v>29.321422000000002</v>
      </c>
      <c r="AA223" s="51">
        <f>G223*Z223</f>
        <v>58.642844000000004</v>
      </c>
      <c r="AB223" s="52"/>
      <c r="AC223" s="52"/>
      <c r="AD223" s="130" t="s">
        <v>38</v>
      </c>
    </row>
    <row r="224" spans="1:31" ht="25.5" x14ac:dyDescent="0.2">
      <c r="A224" s="53" t="s">
        <v>358</v>
      </c>
      <c r="B224" s="54" t="s">
        <v>37</v>
      </c>
      <c r="C224" s="55" t="s">
        <v>46</v>
      </c>
      <c r="D224" s="56" t="s">
        <v>39</v>
      </c>
      <c r="E224" s="129" t="s">
        <v>359</v>
      </c>
      <c r="F224" s="57" t="s">
        <v>73</v>
      </c>
      <c r="G224" s="57">
        <v>1</v>
      </c>
      <c r="H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1394.48</v>
      </c>
      <c r="I224" s="58">
        <f>H224*G224/1</f>
        <v>1394.48</v>
      </c>
      <c r="J224" s="58">
        <f t="shared" si="84"/>
        <v>0</v>
      </c>
      <c r="K224" s="58">
        <f t="shared" si="84"/>
        <v>0</v>
      </c>
      <c r="L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M224" s="58">
        <f>L224*G224/1</f>
        <v>0</v>
      </c>
      <c r="N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O224" s="58">
        <f>N224*G224/1</f>
        <v>0</v>
      </c>
      <c r="P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Q224" s="58">
        <f>P224*G224/1</f>
        <v>0</v>
      </c>
      <c r="R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S224" s="58">
        <f>R224*G224/1</f>
        <v>0</v>
      </c>
      <c r="T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U224" s="58">
        <f>T224*G224/1</f>
        <v>0</v>
      </c>
      <c r="V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W224" s="58">
        <f>V224*G224/1</f>
        <v>0</v>
      </c>
      <c r="X224" s="58">
        <f>IF(
                        C224="INSUMO",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A224&amp;B224,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A224&amp;B224,AE:AE,
                                                    0)
                                            ),
                                            "Não encontrado")
                                    )</f>
        <v>0</v>
      </c>
      <c r="Y224" s="58">
        <f>X224*G224/1</f>
        <v>0</v>
      </c>
      <c r="Z224" s="58">
        <f>IF(
                            C224="INSUMO",
                            IFERROR(
                                INDEX(
                                    Insumos!F:F,
                                    MATCH(
                                        A224&amp;B224,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A224&amp;B224,AE:AE,
                                        0)
                                ),
                                "Não encontrado")
                        )</f>
        <v>1394.48</v>
      </c>
      <c r="AA224" s="58">
        <f>G224*Z224</f>
        <v>1394.48</v>
      </c>
      <c r="AB224" s="59"/>
      <c r="AC224" s="59"/>
      <c r="AD224" s="129" t="s">
        <v>38</v>
      </c>
    </row>
    <row r="225" spans="1:31" ht="25.5" x14ac:dyDescent="0.2">
      <c r="A225" s="38" t="s">
        <v>360</v>
      </c>
      <c r="B225" s="39" t="s">
        <v>37</v>
      </c>
      <c r="C225" s="40" t="s">
        <v>38</v>
      </c>
      <c r="D225" s="41" t="s">
        <v>39</v>
      </c>
      <c r="E225" s="128" t="s">
        <v>361</v>
      </c>
      <c r="F225" s="42" t="s">
        <v>73</v>
      </c>
      <c r="G225" s="43"/>
      <c r="H225" s="44"/>
      <c r="I225" s="44">
        <f>SUM(I226:I228)</f>
        <v>330.47</v>
      </c>
      <c r="J225" s="44"/>
      <c r="K225" s="44">
        <f>SUM(K226:K228)</f>
        <v>151.95292240000001</v>
      </c>
      <c r="L225" s="44"/>
      <c r="M225" s="44">
        <f>SUM(M226:M228)</f>
        <v>131.5529224</v>
      </c>
      <c r="N225" s="44"/>
      <c r="O225" s="44">
        <f>SUM(O226:O228)</f>
        <v>0</v>
      </c>
      <c r="P225" s="44"/>
      <c r="Q225" s="44">
        <f>SUM(Q226:Q228)</f>
        <v>0</v>
      </c>
      <c r="R225" s="44"/>
      <c r="S225" s="44">
        <f>SUM(S226:S228)</f>
        <v>0</v>
      </c>
      <c r="T225" s="44"/>
      <c r="U225" s="44">
        <f>SUM(U226:U228)</f>
        <v>0</v>
      </c>
      <c r="V225" s="44"/>
      <c r="W225" s="44">
        <f>SUM(W226:W228)</f>
        <v>0</v>
      </c>
      <c r="X225" s="44"/>
      <c r="Y225" s="44">
        <f>SUM(Y226:Y228)</f>
        <v>20.399999999999999</v>
      </c>
      <c r="Z225" s="44"/>
      <c r="AA225" s="44">
        <f>SUM(AA226:AA228)</f>
        <v>482.42292240000006</v>
      </c>
      <c r="AB225" s="45" t="s">
        <v>38</v>
      </c>
      <c r="AC225" s="45"/>
      <c r="AD225" s="128" t="s">
        <v>38</v>
      </c>
      <c r="AE225" t="str">
        <f>A225&amp;B225&amp;C225</f>
        <v>0470PRÓPRIA</v>
      </c>
    </row>
    <row r="226" spans="1:31" x14ac:dyDescent="0.2">
      <c r="A226" s="53" t="s">
        <v>150</v>
      </c>
      <c r="B226" s="54" t="s">
        <v>42</v>
      </c>
      <c r="C226" s="55" t="s">
        <v>78</v>
      </c>
      <c r="D226" s="56" t="s">
        <v>39</v>
      </c>
      <c r="E226" s="129" t="s">
        <v>151</v>
      </c>
      <c r="F226" s="57" t="s">
        <v>80</v>
      </c>
      <c r="G226" s="57">
        <v>2</v>
      </c>
      <c r="H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0</v>
      </c>
      <c r="I226" s="58">
        <f>H226*G226/1</f>
        <v>0</v>
      </c>
      <c r="J226" s="58">
        <f t="shared" ref="J226:K228" si="85">T226 + N226 + L226 + X226 + R226 + P226 + V226</f>
        <v>46.655039200000004</v>
      </c>
      <c r="K226" s="58">
        <f t="shared" si="85"/>
        <v>93.310078400000009</v>
      </c>
      <c r="L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41.555039200000003</v>
      </c>
      <c r="M226" s="58">
        <f>L226*G226/1</f>
        <v>83.110078400000006</v>
      </c>
      <c r="N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0</v>
      </c>
      <c r="O226" s="58">
        <f>N226*G226/1</f>
        <v>0</v>
      </c>
      <c r="P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0</v>
      </c>
      <c r="Q226" s="58">
        <f>P226*G226/1</f>
        <v>0</v>
      </c>
      <c r="R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0</v>
      </c>
      <c r="S226" s="58">
        <f>R226*G226/1</f>
        <v>0</v>
      </c>
      <c r="T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0</v>
      </c>
      <c r="U226" s="58">
        <f>T226*G226/1</f>
        <v>0</v>
      </c>
      <c r="V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0</v>
      </c>
      <c r="W226" s="58">
        <f>V226*G226/1</f>
        <v>0</v>
      </c>
      <c r="X226" s="58">
        <f>IF(
                        C226="INSUMO",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A226&amp;B226,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A226&amp;B226,AE:AE,
                                                    0)
                                            ),
                                            "Não encontrado")
                                    )</f>
        <v>5.0999999999999996</v>
      </c>
      <c r="Y226" s="58">
        <f>X226*G226/1</f>
        <v>10.199999999999999</v>
      </c>
      <c r="Z226" s="58">
        <f>IF(
                            C226="INSUMO",
                            IFERROR(
                                INDEX(
                                    Insumos!F:F,
                                    MATCH(
                                        A226&amp;B226,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A226&amp;B226,AE:AE,
                                        0)
                                ),
                                "Não encontrado")
                        )</f>
        <v>46.655039200000004</v>
      </c>
      <c r="AA226" s="58">
        <f>G226*Z226</f>
        <v>93.310078400000009</v>
      </c>
      <c r="AB226" s="59"/>
      <c r="AC226" s="59"/>
      <c r="AD226" s="129" t="s">
        <v>38</v>
      </c>
    </row>
    <row r="227" spans="1:31" x14ac:dyDescent="0.2">
      <c r="A227" s="46" t="s">
        <v>154</v>
      </c>
      <c r="B227" s="47" t="s">
        <v>42</v>
      </c>
      <c r="C227" s="48" t="s">
        <v>78</v>
      </c>
      <c r="D227" s="49" t="s">
        <v>39</v>
      </c>
      <c r="E227" s="130" t="s">
        <v>155</v>
      </c>
      <c r="F227" s="50" t="s">
        <v>80</v>
      </c>
      <c r="G227" s="50">
        <v>2</v>
      </c>
      <c r="H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0</v>
      </c>
      <c r="I227" s="51">
        <f>H227*G227/1</f>
        <v>0</v>
      </c>
      <c r="J227" s="51">
        <f t="shared" si="85"/>
        <v>29.321421999999998</v>
      </c>
      <c r="K227" s="51">
        <f t="shared" si="85"/>
        <v>58.642843999999997</v>
      </c>
      <c r="L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24.221422</v>
      </c>
      <c r="M227" s="51">
        <f>L227*G227/1</f>
        <v>48.442844000000001</v>
      </c>
      <c r="N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0</v>
      </c>
      <c r="O227" s="51">
        <f>N227*G227/1</f>
        <v>0</v>
      </c>
      <c r="P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0</v>
      </c>
      <c r="Q227" s="51">
        <f>P227*G227/1</f>
        <v>0</v>
      </c>
      <c r="R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0</v>
      </c>
      <c r="S227" s="51">
        <f>R227*G227/1</f>
        <v>0</v>
      </c>
      <c r="T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0</v>
      </c>
      <c r="U227" s="51">
        <f>T227*G227/1</f>
        <v>0</v>
      </c>
      <c r="V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0</v>
      </c>
      <c r="W227" s="51">
        <f>V227*G227/1</f>
        <v>0</v>
      </c>
      <c r="X227" s="51">
        <f>IF(
                        C227="INSUMO",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A227&amp;B227,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A227&amp;B227,AE:AE,
                                                    0)
                                            ),
                                            "Não encontrado")
                                    )</f>
        <v>5.0999999999999996</v>
      </c>
      <c r="Y227" s="51">
        <f>X227*G227/1</f>
        <v>10.199999999999999</v>
      </c>
      <c r="Z227" s="51">
        <f>IF(
                            C227="INSUMO",
                            IFERROR(
                                INDEX(
                                    Insumos!F:F,
                                    MATCH(
                                        A227&amp;B227,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A227&amp;B227,AE:AE,
                                        0)
                                ),
                                "Não encontrado")
                        )</f>
        <v>29.321422000000002</v>
      </c>
      <c r="AA227" s="51">
        <f>G227*Z227</f>
        <v>58.642844000000004</v>
      </c>
      <c r="AB227" s="52"/>
      <c r="AC227" s="52"/>
      <c r="AD227" s="130" t="s">
        <v>38</v>
      </c>
    </row>
    <row r="228" spans="1:31" x14ac:dyDescent="0.2">
      <c r="A228" s="53" t="s">
        <v>362</v>
      </c>
      <c r="B228" s="54" t="s">
        <v>37</v>
      </c>
      <c r="C228" s="55" t="s">
        <v>46</v>
      </c>
      <c r="D228" s="56" t="s">
        <v>39</v>
      </c>
      <c r="E228" s="129" t="s">
        <v>363</v>
      </c>
      <c r="F228" s="57" t="s">
        <v>73</v>
      </c>
      <c r="G228" s="57">
        <v>1</v>
      </c>
      <c r="H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330.47</v>
      </c>
      <c r="I228" s="58">
        <f>H228*G228/1</f>
        <v>330.47</v>
      </c>
      <c r="J228" s="58">
        <f t="shared" si="85"/>
        <v>0</v>
      </c>
      <c r="K228" s="58">
        <f t="shared" si="85"/>
        <v>0</v>
      </c>
      <c r="L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M228" s="58">
        <f>L228*G228/1</f>
        <v>0</v>
      </c>
      <c r="N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O228" s="58">
        <f>N228*G228/1</f>
        <v>0</v>
      </c>
      <c r="P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Q228" s="58">
        <f>P228*G228/1</f>
        <v>0</v>
      </c>
      <c r="R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S228" s="58">
        <f>R228*G228/1</f>
        <v>0</v>
      </c>
      <c r="T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U228" s="58">
        <f>T228*G228/1</f>
        <v>0</v>
      </c>
      <c r="V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W228" s="58">
        <f>V228*G228/1</f>
        <v>0</v>
      </c>
      <c r="X228" s="58">
        <f>IF(
                        C228="INSUMO",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A228&amp;B228,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A228&amp;B228,AE:AE,
                                                    0)
                                            ),
                                            "Não encontrado")
                                    )</f>
        <v>0</v>
      </c>
      <c r="Y228" s="58">
        <f>X228*G228/1</f>
        <v>0</v>
      </c>
      <c r="Z228" s="58">
        <f>IF(
                            C228="INSUMO",
                            IFERROR(
                                INDEX(
                                    Insumos!F:F,
                                    MATCH(
                                        A228&amp;B228,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A228&amp;B228,AE:AE,
                                        0)
                                ),
                                "Não encontrado")
                        )</f>
        <v>330.47</v>
      </c>
      <c r="AA228" s="58">
        <f>G228*Z228</f>
        <v>330.47</v>
      </c>
      <c r="AB228" s="59"/>
      <c r="AC228" s="59"/>
      <c r="AD228" s="129" t="s">
        <v>38</v>
      </c>
    </row>
    <row r="229" spans="1:31" ht="38.25" x14ac:dyDescent="0.2">
      <c r="A229" s="38" t="s">
        <v>364</v>
      </c>
      <c r="B229" s="39" t="s">
        <v>37</v>
      </c>
      <c r="C229" s="40" t="s">
        <v>38</v>
      </c>
      <c r="D229" s="41" t="s">
        <v>39</v>
      </c>
      <c r="E229" s="128" t="s">
        <v>365</v>
      </c>
      <c r="F229" s="42" t="s">
        <v>73</v>
      </c>
      <c r="G229" s="43"/>
      <c r="H229" s="44"/>
      <c r="I229" s="44">
        <f>SUM(I230:I232)</f>
        <v>95.8</v>
      </c>
      <c r="J229" s="44"/>
      <c r="K229" s="44">
        <f>SUM(K230:K232)</f>
        <v>75.976461200000003</v>
      </c>
      <c r="L229" s="44"/>
      <c r="M229" s="44">
        <f>SUM(M230:M232)</f>
        <v>65.7764612</v>
      </c>
      <c r="N229" s="44"/>
      <c r="O229" s="44">
        <f>SUM(O230:O232)</f>
        <v>0</v>
      </c>
      <c r="P229" s="44"/>
      <c r="Q229" s="44">
        <f>SUM(Q230:Q232)</f>
        <v>0</v>
      </c>
      <c r="R229" s="44"/>
      <c r="S229" s="44">
        <f>SUM(S230:S232)</f>
        <v>0</v>
      </c>
      <c r="T229" s="44"/>
      <c r="U229" s="44">
        <f>SUM(U230:U232)</f>
        <v>0</v>
      </c>
      <c r="V229" s="44"/>
      <c r="W229" s="44">
        <f>SUM(W230:W232)</f>
        <v>0</v>
      </c>
      <c r="X229" s="44"/>
      <c r="Y229" s="44">
        <f>SUM(Y230:Y232)</f>
        <v>10.199999999999999</v>
      </c>
      <c r="Z229" s="44"/>
      <c r="AA229" s="44">
        <f>SUM(AA230:AA232)</f>
        <v>171.7764612</v>
      </c>
      <c r="AB229" s="45" t="s">
        <v>38</v>
      </c>
      <c r="AC229" s="45"/>
      <c r="AD229" s="128" t="s">
        <v>38</v>
      </c>
      <c r="AE229" t="str">
        <f>A229&amp;B229&amp;C229</f>
        <v>0469PRÓPRIA</v>
      </c>
    </row>
    <row r="230" spans="1:31" ht="25.5" x14ac:dyDescent="0.2">
      <c r="A230" s="53" t="s">
        <v>366</v>
      </c>
      <c r="B230" s="54" t="s">
        <v>37</v>
      </c>
      <c r="C230" s="55" t="s">
        <v>46</v>
      </c>
      <c r="D230" s="56" t="s">
        <v>39</v>
      </c>
      <c r="E230" s="129" t="s">
        <v>367</v>
      </c>
      <c r="F230" s="57" t="s">
        <v>73</v>
      </c>
      <c r="G230" s="57">
        <v>1</v>
      </c>
      <c r="H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95.8</v>
      </c>
      <c r="I230" s="58">
        <f>H230*G230/1</f>
        <v>95.8</v>
      </c>
      <c r="J230" s="58">
        <f t="shared" ref="J230:K232" si="86">T230 + N230 + L230 + X230 + R230 + P230 + V230</f>
        <v>0</v>
      </c>
      <c r="K230" s="58">
        <f t="shared" si="86"/>
        <v>0</v>
      </c>
      <c r="L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M230" s="58">
        <f>L230*G230/1</f>
        <v>0</v>
      </c>
      <c r="N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O230" s="58">
        <f>N230*G230/1</f>
        <v>0</v>
      </c>
      <c r="P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Q230" s="58">
        <f>P230*G230/1</f>
        <v>0</v>
      </c>
      <c r="R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S230" s="58">
        <f>R230*G230/1</f>
        <v>0</v>
      </c>
      <c r="T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U230" s="58">
        <f>T230*G230/1</f>
        <v>0</v>
      </c>
      <c r="V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W230" s="58">
        <f>V230*G230/1</f>
        <v>0</v>
      </c>
      <c r="X230" s="58">
        <f>IF(
                        C230="INSUMO",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A230&amp;B230,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A230&amp;B230,AE:AE,
                                                    0)
                                            ),
                                            "Não encontrado")
                                    )</f>
        <v>0</v>
      </c>
      <c r="Y230" s="58">
        <f>X230*G230/1</f>
        <v>0</v>
      </c>
      <c r="Z230" s="58">
        <f>IF(
                            C230="INSUMO",
                            IFERROR(
                                INDEX(
                                    Insumos!F:F,
                                    MATCH(
                                        A230&amp;B230,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A230&amp;B230,AE:AE,
                                        0)
                                ),
                                "Não encontrado")
                        )</f>
        <v>95.8</v>
      </c>
      <c r="AA230" s="58">
        <f>G230*Z230</f>
        <v>95.8</v>
      </c>
      <c r="AB230" s="59"/>
      <c r="AC230" s="59"/>
      <c r="AD230" s="129" t="s">
        <v>38</v>
      </c>
    </row>
    <row r="231" spans="1:31" x14ac:dyDescent="0.2">
      <c r="A231" s="46" t="s">
        <v>150</v>
      </c>
      <c r="B231" s="47" t="s">
        <v>42</v>
      </c>
      <c r="C231" s="48" t="s">
        <v>78</v>
      </c>
      <c r="D231" s="49" t="s">
        <v>39</v>
      </c>
      <c r="E231" s="130" t="s">
        <v>151</v>
      </c>
      <c r="F231" s="50" t="s">
        <v>80</v>
      </c>
      <c r="G231" s="50">
        <v>1</v>
      </c>
      <c r="H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0</v>
      </c>
      <c r="I231" s="51">
        <f>H231*G231/1</f>
        <v>0</v>
      </c>
      <c r="J231" s="51">
        <f t="shared" si="86"/>
        <v>46.655039200000004</v>
      </c>
      <c r="K231" s="51">
        <f t="shared" si="86"/>
        <v>46.655039200000004</v>
      </c>
      <c r="L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41.555039200000003</v>
      </c>
      <c r="M231" s="51">
        <f>L231*G231/1</f>
        <v>41.555039200000003</v>
      </c>
      <c r="N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0</v>
      </c>
      <c r="O231" s="51">
        <f>N231*G231/1</f>
        <v>0</v>
      </c>
      <c r="P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0</v>
      </c>
      <c r="Q231" s="51">
        <f>P231*G231/1</f>
        <v>0</v>
      </c>
      <c r="R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0</v>
      </c>
      <c r="S231" s="51">
        <f>R231*G231/1</f>
        <v>0</v>
      </c>
      <c r="T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0</v>
      </c>
      <c r="U231" s="51">
        <f>T231*G231/1</f>
        <v>0</v>
      </c>
      <c r="V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0</v>
      </c>
      <c r="W231" s="51">
        <f>V231*G231/1</f>
        <v>0</v>
      </c>
      <c r="X231" s="51">
        <f>IF(
                        C231="INSUMO",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A231&amp;B231,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A231&amp;B231,AE:AE,
                                                    0)
                                            ),
                                            "Não encontrado")
                                    )</f>
        <v>5.0999999999999996</v>
      </c>
      <c r="Y231" s="51">
        <f>X231*G231/1</f>
        <v>5.0999999999999996</v>
      </c>
      <c r="Z231" s="51">
        <f>IF(
                            C231="INSUMO",
                            IFERROR(
                                INDEX(
                                    Insumos!F:F,
                                    MATCH(
                                        A231&amp;B231,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A231&amp;B231,AE:AE,
                                        0)
                                ),
                                "Não encontrado")
                        )</f>
        <v>46.655039200000004</v>
      </c>
      <c r="AA231" s="51">
        <f>G231*Z231</f>
        <v>46.655039200000004</v>
      </c>
      <c r="AB231" s="52"/>
      <c r="AC231" s="52"/>
      <c r="AD231" s="130" t="s">
        <v>38</v>
      </c>
    </row>
    <row r="232" spans="1:31" x14ac:dyDescent="0.2">
      <c r="A232" s="53" t="s">
        <v>154</v>
      </c>
      <c r="B232" s="54" t="s">
        <v>42</v>
      </c>
      <c r="C232" s="55" t="s">
        <v>78</v>
      </c>
      <c r="D232" s="56" t="s">
        <v>39</v>
      </c>
      <c r="E232" s="129" t="s">
        <v>155</v>
      </c>
      <c r="F232" s="57" t="s">
        <v>80</v>
      </c>
      <c r="G232" s="57">
        <v>1</v>
      </c>
      <c r="H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0</v>
      </c>
      <c r="I232" s="58">
        <f>H232*G232/1</f>
        <v>0</v>
      </c>
      <c r="J232" s="58">
        <f t="shared" si="86"/>
        <v>29.321421999999998</v>
      </c>
      <c r="K232" s="58">
        <f t="shared" si="86"/>
        <v>29.321421999999998</v>
      </c>
      <c r="L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24.221422</v>
      </c>
      <c r="M232" s="58">
        <f>L232*G232/1</f>
        <v>24.221422</v>
      </c>
      <c r="N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0</v>
      </c>
      <c r="O232" s="58">
        <f>N232*G232/1</f>
        <v>0</v>
      </c>
      <c r="P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0</v>
      </c>
      <c r="Q232" s="58">
        <f>P232*G232/1</f>
        <v>0</v>
      </c>
      <c r="R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0</v>
      </c>
      <c r="S232" s="58">
        <f>R232*G232/1</f>
        <v>0</v>
      </c>
      <c r="T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0</v>
      </c>
      <c r="U232" s="58">
        <f>T232*G232/1</f>
        <v>0</v>
      </c>
      <c r="V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0</v>
      </c>
      <c r="W232" s="58">
        <f>V232*G232/1</f>
        <v>0</v>
      </c>
      <c r="X232" s="58">
        <f>IF(
                        C232="INSUMO",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A232&amp;B232,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A232&amp;B232,AE:AE,
                                                    0)
                                            ),
                                            "Não encontrado")
                                    )</f>
        <v>5.0999999999999996</v>
      </c>
      <c r="Y232" s="58">
        <f>X232*G232/1</f>
        <v>5.0999999999999996</v>
      </c>
      <c r="Z232" s="58">
        <f>IF(
                            C232="INSUMO",
                            IFERROR(
                                INDEX(
                                    Insumos!F:F,
                                    MATCH(
                                        A232&amp;B232,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A232&amp;B232,AE:AE,
                                        0)
                                ),
                                "Não encontrado")
                        )</f>
        <v>29.321422000000002</v>
      </c>
      <c r="AA232" s="58">
        <f>G232*Z232</f>
        <v>29.321422000000002</v>
      </c>
      <c r="AB232" s="59"/>
      <c r="AC232" s="59"/>
      <c r="AD232" s="129" t="s">
        <v>38</v>
      </c>
    </row>
    <row r="233" spans="1:31" ht="25.5" x14ac:dyDescent="0.2">
      <c r="A233" s="38" t="s">
        <v>368</v>
      </c>
      <c r="B233" s="39" t="s">
        <v>37</v>
      </c>
      <c r="C233" s="40" t="s">
        <v>38</v>
      </c>
      <c r="D233" s="41" t="s">
        <v>39</v>
      </c>
      <c r="E233" s="128" t="s">
        <v>369</v>
      </c>
      <c r="F233" s="42" t="s">
        <v>73</v>
      </c>
      <c r="G233" s="43"/>
      <c r="H233" s="44"/>
      <c r="I233" s="44">
        <f>SUM(I234:I236)</f>
        <v>348.21</v>
      </c>
      <c r="J233" s="44"/>
      <c r="K233" s="44">
        <f>SUM(K234:K236)</f>
        <v>75.976461200000003</v>
      </c>
      <c r="L233" s="44"/>
      <c r="M233" s="44">
        <f>SUM(M234:M236)</f>
        <v>65.7764612</v>
      </c>
      <c r="N233" s="44"/>
      <c r="O233" s="44">
        <f>SUM(O234:O236)</f>
        <v>0</v>
      </c>
      <c r="P233" s="44"/>
      <c r="Q233" s="44">
        <f>SUM(Q234:Q236)</f>
        <v>0</v>
      </c>
      <c r="R233" s="44"/>
      <c r="S233" s="44">
        <f>SUM(S234:S236)</f>
        <v>0</v>
      </c>
      <c r="T233" s="44"/>
      <c r="U233" s="44">
        <f>SUM(U234:U236)</f>
        <v>0</v>
      </c>
      <c r="V233" s="44"/>
      <c r="W233" s="44">
        <f>SUM(W234:W236)</f>
        <v>0</v>
      </c>
      <c r="X233" s="44"/>
      <c r="Y233" s="44">
        <f>SUM(Y234:Y236)</f>
        <v>10.199999999999999</v>
      </c>
      <c r="Z233" s="44"/>
      <c r="AA233" s="44">
        <f>SUM(AA234:AA236)</f>
        <v>424.1864612</v>
      </c>
      <c r="AB233" s="45" t="s">
        <v>38</v>
      </c>
      <c r="AC233" s="45"/>
      <c r="AD233" s="128" t="s">
        <v>38</v>
      </c>
      <c r="AE233" t="str">
        <f>A233&amp;B233&amp;C233</f>
        <v>0472PRÓPRIA</v>
      </c>
    </row>
    <row r="234" spans="1:31" x14ac:dyDescent="0.2">
      <c r="A234" s="53" t="s">
        <v>150</v>
      </c>
      <c r="B234" s="54" t="s">
        <v>42</v>
      </c>
      <c r="C234" s="55" t="s">
        <v>78</v>
      </c>
      <c r="D234" s="56" t="s">
        <v>39</v>
      </c>
      <c r="E234" s="129" t="s">
        <v>151</v>
      </c>
      <c r="F234" s="57" t="s">
        <v>80</v>
      </c>
      <c r="G234" s="57">
        <v>1</v>
      </c>
      <c r="H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0</v>
      </c>
      <c r="I234" s="58">
        <f>H234*G234/1</f>
        <v>0</v>
      </c>
      <c r="J234" s="58">
        <f t="shared" ref="J234:K236" si="87">T234 + N234 + L234 + X234 + R234 + P234 + V234</f>
        <v>46.655039200000004</v>
      </c>
      <c r="K234" s="58">
        <f t="shared" si="87"/>
        <v>46.655039200000004</v>
      </c>
      <c r="L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41.555039200000003</v>
      </c>
      <c r="M234" s="58">
        <f>L234*G234/1</f>
        <v>41.555039200000003</v>
      </c>
      <c r="N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0</v>
      </c>
      <c r="O234" s="58">
        <f>N234*G234/1</f>
        <v>0</v>
      </c>
      <c r="P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0</v>
      </c>
      <c r="Q234" s="58">
        <f>P234*G234/1</f>
        <v>0</v>
      </c>
      <c r="R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0</v>
      </c>
      <c r="S234" s="58">
        <f>R234*G234/1</f>
        <v>0</v>
      </c>
      <c r="T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0</v>
      </c>
      <c r="U234" s="58">
        <f>T234*G234/1</f>
        <v>0</v>
      </c>
      <c r="V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0</v>
      </c>
      <c r="W234" s="58">
        <f>V234*G234/1</f>
        <v>0</v>
      </c>
      <c r="X234" s="58">
        <f>IF(
                        C234="INSUMO",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A234&amp;B234,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A234&amp;B234,AE:AE,
                                                    0)
                                            ),
                                            "Não encontrado")
                                    )</f>
        <v>5.0999999999999996</v>
      </c>
      <c r="Y234" s="58">
        <f>X234*G234/1</f>
        <v>5.0999999999999996</v>
      </c>
      <c r="Z234" s="58">
        <f>IF(
                            C234="INSUMO",
                            IFERROR(
                                INDEX(
                                    Insumos!F:F,
                                    MATCH(
                                        A234&amp;B234,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A234&amp;B234,AE:AE,
                                        0)
                                ),
                                "Não encontrado")
                        )</f>
        <v>46.655039200000004</v>
      </c>
      <c r="AA234" s="58">
        <f>G234*Z234</f>
        <v>46.655039200000004</v>
      </c>
      <c r="AB234" s="59"/>
      <c r="AC234" s="59"/>
      <c r="AD234" s="129" t="s">
        <v>38</v>
      </c>
    </row>
    <row r="235" spans="1:31" x14ac:dyDescent="0.2">
      <c r="A235" s="46" t="s">
        <v>154</v>
      </c>
      <c r="B235" s="47" t="s">
        <v>42</v>
      </c>
      <c r="C235" s="48" t="s">
        <v>78</v>
      </c>
      <c r="D235" s="49" t="s">
        <v>39</v>
      </c>
      <c r="E235" s="130" t="s">
        <v>155</v>
      </c>
      <c r="F235" s="50" t="s">
        <v>80</v>
      </c>
      <c r="G235" s="50">
        <v>1</v>
      </c>
      <c r="H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0</v>
      </c>
      <c r="I235" s="51">
        <f>H235*G235/1</f>
        <v>0</v>
      </c>
      <c r="J235" s="51">
        <f t="shared" si="87"/>
        <v>29.321421999999998</v>
      </c>
      <c r="K235" s="51">
        <f t="shared" si="87"/>
        <v>29.321421999999998</v>
      </c>
      <c r="L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24.221422</v>
      </c>
      <c r="M235" s="51">
        <f>L235*G235/1</f>
        <v>24.221422</v>
      </c>
      <c r="N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0</v>
      </c>
      <c r="O235" s="51">
        <f>N235*G235/1</f>
        <v>0</v>
      </c>
      <c r="P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0</v>
      </c>
      <c r="Q235" s="51">
        <f>P235*G235/1</f>
        <v>0</v>
      </c>
      <c r="R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0</v>
      </c>
      <c r="S235" s="51">
        <f>R235*G235/1</f>
        <v>0</v>
      </c>
      <c r="T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0</v>
      </c>
      <c r="U235" s="51">
        <f>T235*G235/1</f>
        <v>0</v>
      </c>
      <c r="V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0</v>
      </c>
      <c r="W235" s="51">
        <f>V235*G235/1</f>
        <v>0</v>
      </c>
      <c r="X235" s="51">
        <f>IF(
                        C235="INSUMO",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A235&amp;B235,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A235&amp;B235,AE:AE,
                                                    0)
                                            ),
                                            "Não encontrado")
                                    )</f>
        <v>5.0999999999999996</v>
      </c>
      <c r="Y235" s="51">
        <f>X235*G235/1</f>
        <v>5.0999999999999996</v>
      </c>
      <c r="Z235" s="51">
        <f>IF(
                            C235="INSUMO",
                            IFERROR(
                                INDEX(
                                    Insumos!F:F,
                                    MATCH(
                                        A235&amp;B235,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A235&amp;B235,AE:AE,
                                        0)
                                ),
                                "Não encontrado")
                        )</f>
        <v>29.321422000000002</v>
      </c>
      <c r="AA235" s="51">
        <f>G235*Z235</f>
        <v>29.321422000000002</v>
      </c>
      <c r="AB235" s="52"/>
      <c r="AC235" s="52"/>
      <c r="AD235" s="130" t="s">
        <v>38</v>
      </c>
    </row>
    <row r="236" spans="1:31" ht="25.5" x14ac:dyDescent="0.2">
      <c r="A236" s="53" t="s">
        <v>370</v>
      </c>
      <c r="B236" s="54" t="s">
        <v>37</v>
      </c>
      <c r="C236" s="55" t="s">
        <v>46</v>
      </c>
      <c r="D236" s="56" t="s">
        <v>39</v>
      </c>
      <c r="E236" s="129" t="s">
        <v>371</v>
      </c>
      <c r="F236" s="57" t="s">
        <v>73</v>
      </c>
      <c r="G236" s="57">
        <v>1</v>
      </c>
      <c r="H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348.21</v>
      </c>
      <c r="I236" s="58">
        <f>H236*G236/1</f>
        <v>348.21</v>
      </c>
      <c r="J236" s="58">
        <f t="shared" si="87"/>
        <v>0</v>
      </c>
      <c r="K236" s="58">
        <f t="shared" si="87"/>
        <v>0</v>
      </c>
      <c r="L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M236" s="58">
        <f>L236*G236/1</f>
        <v>0</v>
      </c>
      <c r="N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O236" s="58">
        <f>N236*G236/1</f>
        <v>0</v>
      </c>
      <c r="P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Q236" s="58">
        <f>P236*G236/1</f>
        <v>0</v>
      </c>
      <c r="R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S236" s="58">
        <f>R236*G236/1</f>
        <v>0</v>
      </c>
      <c r="T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U236" s="58">
        <f>T236*G236/1</f>
        <v>0</v>
      </c>
      <c r="V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W236" s="58">
        <f>V236*G236/1</f>
        <v>0</v>
      </c>
      <c r="X236" s="58">
        <f>IF(
                        C236="INSUMO",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A236&amp;B236,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A236&amp;B236,AE:AE,
                                                    0)
                                            ),
                                            "Não encontrado")
                                    )</f>
        <v>0</v>
      </c>
      <c r="Y236" s="58">
        <f>X236*G236/1</f>
        <v>0</v>
      </c>
      <c r="Z236" s="58">
        <f>IF(
                            C236="INSUMO",
                            IFERROR(
                                INDEX(
                                    Insumos!F:F,
                                    MATCH(
                                        A236&amp;B236,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A236&amp;B236,AE:AE,
                                        0)
                                ),
                                "Não encontrado")
                        )</f>
        <v>348.21</v>
      </c>
      <c r="AA236" s="58">
        <f>G236*Z236</f>
        <v>348.21</v>
      </c>
      <c r="AB236" s="59"/>
      <c r="AC236" s="59"/>
      <c r="AD236" s="129" t="s">
        <v>38</v>
      </c>
    </row>
    <row r="237" spans="1:31" ht="38.25" x14ac:dyDescent="0.2">
      <c r="A237" s="38" t="s">
        <v>372</v>
      </c>
      <c r="B237" s="39" t="s">
        <v>42</v>
      </c>
      <c r="C237" s="40" t="s">
        <v>38</v>
      </c>
      <c r="D237" s="41" t="s">
        <v>39</v>
      </c>
      <c r="E237" s="128" t="s">
        <v>373</v>
      </c>
      <c r="F237" s="42" t="s">
        <v>73</v>
      </c>
      <c r="G237" s="43"/>
      <c r="H237" s="44"/>
      <c r="I237" s="44">
        <f>SUM(I238:I240)</f>
        <v>2.27</v>
      </c>
      <c r="J237" s="44"/>
      <c r="K237" s="44">
        <f>SUM(K238:K240)</f>
        <v>22.413056053999998</v>
      </c>
      <c r="L237" s="44"/>
      <c r="M237" s="44">
        <f>SUM(M238:M240)</f>
        <v>19.404056053999998</v>
      </c>
      <c r="N237" s="44"/>
      <c r="O237" s="44">
        <f>SUM(O238:O240)</f>
        <v>0</v>
      </c>
      <c r="P237" s="44"/>
      <c r="Q237" s="44">
        <f>SUM(Q238:Q240)</f>
        <v>0</v>
      </c>
      <c r="R237" s="44"/>
      <c r="S237" s="44">
        <f>SUM(S238:S240)</f>
        <v>0</v>
      </c>
      <c r="T237" s="44"/>
      <c r="U237" s="44">
        <f>SUM(U238:U240)</f>
        <v>0</v>
      </c>
      <c r="V237" s="44"/>
      <c r="W237" s="44">
        <f>SUM(W238:W240)</f>
        <v>0</v>
      </c>
      <c r="X237" s="44"/>
      <c r="Y237" s="44">
        <f>SUM(Y238:Y240)</f>
        <v>3.0089999999999995</v>
      </c>
      <c r="Z237" s="44"/>
      <c r="AA237" s="44">
        <f>SUM(AA238:AA240)</f>
        <v>24.683056054000001</v>
      </c>
      <c r="AB237" s="45" t="s">
        <v>38</v>
      </c>
      <c r="AC237" s="45"/>
      <c r="AD237" s="128" t="s">
        <v>38</v>
      </c>
      <c r="AE237" t="str">
        <f>A237&amp;B237&amp;C237</f>
        <v>91914SINAPI</v>
      </c>
    </row>
    <row r="238" spans="1:31" x14ac:dyDescent="0.2">
      <c r="A238" s="53" t="s">
        <v>150</v>
      </c>
      <c r="B238" s="54" t="s">
        <v>42</v>
      </c>
      <c r="C238" s="55" t="s">
        <v>78</v>
      </c>
      <c r="D238" s="56" t="s">
        <v>39</v>
      </c>
      <c r="E238" s="129" t="s">
        <v>151</v>
      </c>
      <c r="F238" s="57" t="s">
        <v>80</v>
      </c>
      <c r="G238" s="57">
        <v>0.29499999999999998</v>
      </c>
      <c r="H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0</v>
      </c>
      <c r="I238" s="58">
        <f>H238*G238/1</f>
        <v>0</v>
      </c>
      <c r="J238" s="58">
        <f t="shared" ref="J238:K240" si="88">T238 + N238 + L238 + X238 + R238 + P238 + V238</f>
        <v>46.655039200000004</v>
      </c>
      <c r="K238" s="58">
        <f t="shared" si="88"/>
        <v>13.763236564</v>
      </c>
      <c r="L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41.555039200000003</v>
      </c>
      <c r="M238" s="58">
        <f>L238*G238/1</f>
        <v>12.258736563999999</v>
      </c>
      <c r="N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0</v>
      </c>
      <c r="O238" s="58">
        <f>N238*G238/1</f>
        <v>0</v>
      </c>
      <c r="P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0</v>
      </c>
      <c r="Q238" s="58">
        <f>P238*G238/1</f>
        <v>0</v>
      </c>
      <c r="R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0</v>
      </c>
      <c r="S238" s="58">
        <f>R238*G238/1</f>
        <v>0</v>
      </c>
      <c r="T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0</v>
      </c>
      <c r="U238" s="58">
        <f>T238*G238/1</f>
        <v>0</v>
      </c>
      <c r="V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0</v>
      </c>
      <c r="W238" s="58">
        <f>V238*G238/1</f>
        <v>0</v>
      </c>
      <c r="X238" s="58">
        <f>IF(
                        C238="INSUMO",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A238&amp;B238,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A238&amp;B238,AE:AE,
                                                    0)
                                            ),
                                            "Não encontrado")
                                    )</f>
        <v>5.0999999999999996</v>
      </c>
      <c r="Y238" s="58">
        <f>X238*G238/1</f>
        <v>1.5044999999999997</v>
      </c>
      <c r="Z238" s="58">
        <f>IF(
                            C238="INSUMO",
                            IFERROR(
                                INDEX(
                                    Insumos!F:F,
                                    MATCH(
                                        A238&amp;B238,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A238&amp;B238,AE:AE,
                                        0)
                                ),
                                "Não encontrado")
                        )</f>
        <v>46.655039200000004</v>
      </c>
      <c r="AA238" s="58">
        <f>G238*Z238</f>
        <v>13.763236564000001</v>
      </c>
      <c r="AB238" s="59"/>
      <c r="AC238" s="59"/>
      <c r="AD238" s="129" t="s">
        <v>38</v>
      </c>
    </row>
    <row r="239" spans="1:31" x14ac:dyDescent="0.2">
      <c r="A239" s="46" t="s">
        <v>154</v>
      </c>
      <c r="B239" s="47" t="s">
        <v>42</v>
      </c>
      <c r="C239" s="48" t="s">
        <v>78</v>
      </c>
      <c r="D239" s="49" t="s">
        <v>39</v>
      </c>
      <c r="E239" s="130" t="s">
        <v>155</v>
      </c>
      <c r="F239" s="50" t="s">
        <v>80</v>
      </c>
      <c r="G239" s="50">
        <v>0.29499999999999998</v>
      </c>
      <c r="H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0</v>
      </c>
      <c r="I239" s="51">
        <f>H239*G239/1</f>
        <v>0</v>
      </c>
      <c r="J239" s="51">
        <f t="shared" si="88"/>
        <v>29.321421999999998</v>
      </c>
      <c r="K239" s="51">
        <f t="shared" si="88"/>
        <v>8.6498194899999987</v>
      </c>
      <c r="L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24.221422</v>
      </c>
      <c r="M239" s="51">
        <f>L239*G239/1</f>
        <v>7.1453194899999994</v>
      </c>
      <c r="N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0</v>
      </c>
      <c r="O239" s="51">
        <f>N239*G239/1</f>
        <v>0</v>
      </c>
      <c r="P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0</v>
      </c>
      <c r="Q239" s="51">
        <f>P239*G239/1</f>
        <v>0</v>
      </c>
      <c r="R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0</v>
      </c>
      <c r="S239" s="51">
        <f>R239*G239/1</f>
        <v>0</v>
      </c>
      <c r="T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0</v>
      </c>
      <c r="U239" s="51">
        <f>T239*G239/1</f>
        <v>0</v>
      </c>
      <c r="V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0</v>
      </c>
      <c r="W239" s="51">
        <f>V239*G239/1</f>
        <v>0</v>
      </c>
      <c r="X239" s="51">
        <f>IF(
                        C239="INSUMO",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A239&amp;B239,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A239&amp;B239,AE:AE,
                                                    0)
                                            ),
                                            "Não encontrado")
                                    )</f>
        <v>5.0999999999999996</v>
      </c>
      <c r="Y239" s="51">
        <f>X239*G239/1</f>
        <v>1.5044999999999997</v>
      </c>
      <c r="Z239" s="51">
        <f>IF(
                            C239="INSUMO",
                            IFERROR(
                                INDEX(
                                    Insumos!F:F,
                                    MATCH(
                                        A239&amp;B239,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A239&amp;B239,AE:AE,
                                        0)
                                ),
                                "Não encontrado")
                        )</f>
        <v>29.321422000000002</v>
      </c>
      <c r="AA239" s="51">
        <f>G239*Z239</f>
        <v>8.6498194900000005</v>
      </c>
      <c r="AB239" s="52"/>
      <c r="AC239" s="52"/>
      <c r="AD239" s="130" t="s">
        <v>38</v>
      </c>
    </row>
    <row r="240" spans="1:31" ht="25.5" x14ac:dyDescent="0.2">
      <c r="A240" s="53" t="s">
        <v>228</v>
      </c>
      <c r="B240" s="54" t="s">
        <v>42</v>
      </c>
      <c r="C240" s="55" t="s">
        <v>46</v>
      </c>
      <c r="D240" s="56" t="s">
        <v>39</v>
      </c>
      <c r="E240" s="129" t="s">
        <v>229</v>
      </c>
      <c r="F240" s="57" t="s">
        <v>73</v>
      </c>
      <c r="G240" s="57">
        <v>1</v>
      </c>
      <c r="H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2.27</v>
      </c>
      <c r="I240" s="58">
        <f>H240*G240/1</f>
        <v>2.27</v>
      </c>
      <c r="J240" s="58">
        <f t="shared" si="88"/>
        <v>0</v>
      </c>
      <c r="K240" s="58">
        <f t="shared" si="88"/>
        <v>0</v>
      </c>
      <c r="L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M240" s="58">
        <f>L240*G240/1</f>
        <v>0</v>
      </c>
      <c r="N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O240" s="58">
        <f>N240*G240/1</f>
        <v>0</v>
      </c>
      <c r="P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Q240" s="58">
        <f>P240*G240/1</f>
        <v>0</v>
      </c>
      <c r="R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S240" s="58">
        <f>R240*G240/1</f>
        <v>0</v>
      </c>
      <c r="T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U240" s="58">
        <f>T240*G240/1</f>
        <v>0</v>
      </c>
      <c r="V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W240" s="58">
        <f>V240*G240/1</f>
        <v>0</v>
      </c>
      <c r="X240" s="58">
        <f>IF(
                        C240="INSUMO",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A240&amp;B240,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A240&amp;B240,AE:AE,
                                                    0)
                                            ),
                                            "Não encontrado")
                                    )</f>
        <v>0</v>
      </c>
      <c r="Y240" s="58">
        <f>X240*G240/1</f>
        <v>0</v>
      </c>
      <c r="Z240" s="58">
        <f>IF(
                            C240="INSUMO",
                            IFERROR(
                                INDEX(
                                    Insumos!F:F,
                                    MATCH(
                                        A240&amp;B240,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A240&amp;B240,AE:AE,
                                        0)
                                ),
                                "Não encontrado")
                        )</f>
        <v>2.27</v>
      </c>
      <c r="AA240" s="58">
        <f>G240*Z240</f>
        <v>2.27</v>
      </c>
      <c r="AB240" s="59"/>
      <c r="AC240" s="59"/>
      <c r="AD240" s="129" t="s">
        <v>38</v>
      </c>
    </row>
    <row r="241" spans="1:31" x14ac:dyDescent="0.2">
      <c r="A241" s="38" t="s">
        <v>374</v>
      </c>
      <c r="B241" s="39" t="s">
        <v>37</v>
      </c>
      <c r="C241" s="40" t="s">
        <v>38</v>
      </c>
      <c r="D241" s="41" t="s">
        <v>39</v>
      </c>
      <c r="E241" s="128" t="s">
        <v>375</v>
      </c>
      <c r="F241" s="42" t="s">
        <v>73</v>
      </c>
      <c r="G241" s="43"/>
      <c r="H241" s="44"/>
      <c r="I241" s="44">
        <f>SUM(I242:I243)</f>
        <v>166.03</v>
      </c>
      <c r="J241" s="44"/>
      <c r="K241" s="44">
        <f>SUM(K242:K243)</f>
        <v>13.365885999999998</v>
      </c>
      <c r="L241" s="44"/>
      <c r="M241" s="44">
        <f>SUM(M242:M243)</f>
        <v>10.880885999999999</v>
      </c>
      <c r="N241" s="44"/>
      <c r="O241" s="44">
        <f>SUM(O242:O243)</f>
        <v>0</v>
      </c>
      <c r="P241" s="44"/>
      <c r="Q241" s="44">
        <f>SUM(Q242:Q243)</f>
        <v>0</v>
      </c>
      <c r="R241" s="44"/>
      <c r="S241" s="44">
        <f>SUM(S242:S243)</f>
        <v>0</v>
      </c>
      <c r="T241" s="44"/>
      <c r="U241" s="44">
        <f>SUM(U242:U243)</f>
        <v>0</v>
      </c>
      <c r="V241" s="44"/>
      <c r="W241" s="44">
        <f>SUM(W242:W243)</f>
        <v>0</v>
      </c>
      <c r="X241" s="44"/>
      <c r="Y241" s="44">
        <f>SUM(Y242:Y243)</f>
        <v>2.4849999999999999</v>
      </c>
      <c r="Z241" s="44"/>
      <c r="AA241" s="44">
        <f>SUM(AA242:AA243)</f>
        <v>179.39588599999999</v>
      </c>
      <c r="AB241" s="45" t="s">
        <v>38</v>
      </c>
      <c r="AC241" s="45"/>
      <c r="AD241" s="128" t="s">
        <v>38</v>
      </c>
      <c r="AE241" t="str">
        <f>A241&amp;B241&amp;C241</f>
        <v>0482PRÓPRIA</v>
      </c>
    </row>
    <row r="242" spans="1:31" x14ac:dyDescent="0.2">
      <c r="A242" s="53" t="s">
        <v>88</v>
      </c>
      <c r="B242" s="54" t="s">
        <v>42</v>
      </c>
      <c r="C242" s="55" t="s">
        <v>78</v>
      </c>
      <c r="D242" s="56" t="s">
        <v>39</v>
      </c>
      <c r="E242" s="129" t="s">
        <v>89</v>
      </c>
      <c r="F242" s="57" t="s">
        <v>80</v>
      </c>
      <c r="G242" s="57">
        <v>0.5</v>
      </c>
      <c r="H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0</v>
      </c>
      <c r="I242" s="58">
        <f>H242*G242/1</f>
        <v>0</v>
      </c>
      <c r="J242" s="58">
        <f>T242 + N242 + L242 + X242 + R242 + P242 + V242</f>
        <v>26.731771999999996</v>
      </c>
      <c r="K242" s="58">
        <f>U242 + O242 + M242 + Y242 + S242 + Q242 + W242</f>
        <v>13.365885999999998</v>
      </c>
      <c r="L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21.761771999999997</v>
      </c>
      <c r="M242" s="58">
        <f>L242*G242/1</f>
        <v>10.880885999999999</v>
      </c>
      <c r="N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0</v>
      </c>
      <c r="O242" s="58">
        <f>N242*G242/1</f>
        <v>0</v>
      </c>
      <c r="P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0</v>
      </c>
      <c r="Q242" s="58">
        <f>P242*G242/1</f>
        <v>0</v>
      </c>
      <c r="R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0</v>
      </c>
      <c r="S242" s="58">
        <f>R242*G242/1</f>
        <v>0</v>
      </c>
      <c r="T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0</v>
      </c>
      <c r="U242" s="58">
        <f>T242*G242/1</f>
        <v>0</v>
      </c>
      <c r="V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0</v>
      </c>
      <c r="W242" s="58">
        <f>V242*G242/1</f>
        <v>0</v>
      </c>
      <c r="X242" s="58">
        <f>IF(
                        C242="INSUMO",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A242&amp;B242,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A242&amp;B242,AE:AE,
                                                    0)
                                            ),
                                            "Não encontrado")
                                    )</f>
        <v>4.97</v>
      </c>
      <c r="Y242" s="58">
        <f>X242*G242/1</f>
        <v>2.4849999999999999</v>
      </c>
      <c r="Z242" s="58">
        <f>IF(
                            C242="INSUMO",
                            IFERROR(
                                INDEX(
                                    Insumos!F:F,
                                    MATCH(
                                        A242&amp;B242,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A242&amp;B242,AE:AE,
                                        0)
                                ),
                                "Não encontrado")
                        )</f>
        <v>26.731771999999999</v>
      </c>
      <c r="AA242" s="58">
        <f>G242*Z242</f>
        <v>13.365886</v>
      </c>
      <c r="AB242" s="59"/>
      <c r="AC242" s="59"/>
      <c r="AD242" s="129" t="s">
        <v>38</v>
      </c>
    </row>
    <row r="243" spans="1:31" x14ac:dyDescent="0.2">
      <c r="A243" s="46" t="s">
        <v>376</v>
      </c>
      <c r="B243" s="47" t="s">
        <v>37</v>
      </c>
      <c r="C243" s="48" t="s">
        <v>46</v>
      </c>
      <c r="D243" s="49" t="s">
        <v>39</v>
      </c>
      <c r="E243" s="130" t="s">
        <v>377</v>
      </c>
      <c r="F243" s="50" t="s">
        <v>73</v>
      </c>
      <c r="G243" s="50">
        <v>1</v>
      </c>
      <c r="H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166.03</v>
      </c>
      <c r="I243" s="51">
        <f>H243*G243/1</f>
        <v>166.03</v>
      </c>
      <c r="J243" s="51">
        <f>T243 + N243 + L243 + X243 + R243 + P243 + V243</f>
        <v>0</v>
      </c>
      <c r="K243" s="51">
        <f>U243 + O243 + M243 + Y243 + S243 + Q243 + W243</f>
        <v>0</v>
      </c>
      <c r="L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M243" s="51">
        <f>L243*G243/1</f>
        <v>0</v>
      </c>
      <c r="N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O243" s="51">
        <f>N243*G243/1</f>
        <v>0</v>
      </c>
      <c r="P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Q243" s="51">
        <f>P243*G243/1</f>
        <v>0</v>
      </c>
      <c r="R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S243" s="51">
        <f>R243*G243/1</f>
        <v>0</v>
      </c>
      <c r="T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U243" s="51">
        <f>T243*G243/1</f>
        <v>0</v>
      </c>
      <c r="V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W243" s="51">
        <f>V243*G243/1</f>
        <v>0</v>
      </c>
      <c r="X243" s="51">
        <f>IF(
                        C243="INSUMO",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A243&amp;B243,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A243&amp;B243,AE:AE,
                                                    0)
                                            ),
                                            "Não encontrado")
                                    )</f>
        <v>0</v>
      </c>
      <c r="Y243" s="51">
        <f>X243*G243/1</f>
        <v>0</v>
      </c>
      <c r="Z243" s="51">
        <f>IF(
                            C243="INSUMO",
                            IFERROR(
                                INDEX(
                                    Insumos!F:F,
                                    MATCH(
                                        A243&amp;B243,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A243&amp;B243,AE:AE,
                                        0)
                                ),
                                "Não encontrado")
                        )</f>
        <v>166.03</v>
      </c>
      <c r="AA243" s="51">
        <f>G243*Z243</f>
        <v>166.03</v>
      </c>
      <c r="AB243" s="52"/>
      <c r="AC243" s="52"/>
      <c r="AD243" s="130" t="s">
        <v>38</v>
      </c>
    </row>
    <row r="244" spans="1:31" ht="25.5" x14ac:dyDescent="0.2">
      <c r="A244" s="38" t="s">
        <v>44</v>
      </c>
      <c r="B244" s="39" t="s">
        <v>42</v>
      </c>
      <c r="C244" s="40" t="s">
        <v>38</v>
      </c>
      <c r="D244" s="41" t="s">
        <v>39</v>
      </c>
      <c r="E244" s="128" t="s">
        <v>79</v>
      </c>
      <c r="F244" s="42" t="s">
        <v>80</v>
      </c>
      <c r="G244" s="43"/>
      <c r="H244" s="44"/>
      <c r="I244" s="44">
        <f>SUM(I245:I251)</f>
        <v>0</v>
      </c>
      <c r="J244" s="44"/>
      <c r="K244" s="44">
        <f>SUM(K245:K251)</f>
        <v>156.54702560000001</v>
      </c>
      <c r="L244" s="44"/>
      <c r="M244" s="44">
        <f>SUM(M245:M251)</f>
        <v>153.79702560000001</v>
      </c>
      <c r="N244" s="44"/>
      <c r="O244" s="44">
        <f>SUM(O245:O251)</f>
        <v>0</v>
      </c>
      <c r="P244" s="44"/>
      <c r="Q244" s="44">
        <f>SUM(Q245:Q251)</f>
        <v>0</v>
      </c>
      <c r="R244" s="44"/>
      <c r="S244" s="44">
        <f>SUM(S245:S251)</f>
        <v>0</v>
      </c>
      <c r="T244" s="44"/>
      <c r="U244" s="44">
        <f>SUM(U245:U251)</f>
        <v>0</v>
      </c>
      <c r="V244" s="44"/>
      <c r="W244" s="44">
        <f>SUM(W245:W251)</f>
        <v>0</v>
      </c>
      <c r="X244" s="44"/>
      <c r="Y244" s="44">
        <f>SUM(Y245:Y251)</f>
        <v>2.75</v>
      </c>
      <c r="Z244" s="44"/>
      <c r="AA244" s="44">
        <f>SUM(AA245:AA251)</f>
        <v>156.54702560000001</v>
      </c>
      <c r="AB244" s="45" t="s">
        <v>38</v>
      </c>
      <c r="AC244" s="45"/>
      <c r="AD244" s="128" t="s">
        <v>38</v>
      </c>
      <c r="AE244" t="str">
        <f>A244&amp;B244&amp;C244</f>
        <v>90778SINAPI</v>
      </c>
    </row>
    <row r="245" spans="1:31" ht="25.5" x14ac:dyDescent="0.2">
      <c r="A245" s="53" t="s">
        <v>378</v>
      </c>
      <c r="B245" s="54" t="s">
        <v>42</v>
      </c>
      <c r="C245" s="55" t="s">
        <v>78</v>
      </c>
      <c r="D245" s="56" t="s">
        <v>39</v>
      </c>
      <c r="E245" s="129" t="s">
        <v>379</v>
      </c>
      <c r="F245" s="57" t="s">
        <v>80</v>
      </c>
      <c r="G245" s="57">
        <v>1</v>
      </c>
      <c r="H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I245" s="58">
        <f t="shared" ref="I245:I251" si="89">H245*G245/1</f>
        <v>0</v>
      </c>
      <c r="J245" s="58">
        <f t="shared" ref="J245:K251" si="90">T245 + N245 + L245 + X245 + R245 + P245 + V245</f>
        <v>2.2370255999999999</v>
      </c>
      <c r="K245" s="58">
        <f t="shared" si="90"/>
        <v>2.2370255999999999</v>
      </c>
      <c r="L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2.2370255999999999</v>
      </c>
      <c r="M245" s="58">
        <f t="shared" ref="M245:M251" si="91">L245*G245/1</f>
        <v>2.2370255999999999</v>
      </c>
      <c r="N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O245" s="58">
        <f t="shared" ref="O245:O251" si="92">N245*G245/1</f>
        <v>0</v>
      </c>
      <c r="P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Q245" s="58">
        <f t="shared" ref="Q245:Q251" si="93">P245*G245/1</f>
        <v>0</v>
      </c>
      <c r="R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S245" s="58">
        <f t="shared" ref="S245:S251" si="94">R245*G245/1</f>
        <v>0</v>
      </c>
      <c r="T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U245" s="58">
        <f t="shared" ref="U245:U251" si="95">T245*G245/1</f>
        <v>0</v>
      </c>
      <c r="V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W245" s="58">
        <f t="shared" ref="W245:W251" si="96">V245*G245/1</f>
        <v>0</v>
      </c>
      <c r="X245" s="58">
        <f>IF(
                        C245="INSUMO",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A245&amp;B245,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A245&amp;B245,AE:AE,
                                                    0)
                                            ),
                                            "Não encontrado")
                                    )</f>
        <v>0</v>
      </c>
      <c r="Y245" s="58">
        <f t="shared" ref="Y245:Y251" si="97">X245*G245/1</f>
        <v>0</v>
      </c>
      <c r="Z245" s="58">
        <f>IF(
                            C245="INSUMO",
                            IFERROR(
                                INDEX(
                                    Insumos!F:F,
                                    MATCH(
                                        A245&amp;B245,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A245&amp;B245,AE:AE,
                                        0)
                                ),
                                "Não encontrado")
                        )</f>
        <v>2.2370255999999999</v>
      </c>
      <c r="AA245" s="58">
        <f t="shared" ref="AA245:AA251" si="98">G245*Z245</f>
        <v>2.2370255999999999</v>
      </c>
      <c r="AB245" s="59"/>
      <c r="AC245" s="59"/>
      <c r="AD245" s="129" t="s">
        <v>38</v>
      </c>
    </row>
    <row r="246" spans="1:31" ht="25.5" x14ac:dyDescent="0.2">
      <c r="A246" s="46" t="s">
        <v>380</v>
      </c>
      <c r="B246" s="47" t="s">
        <v>42</v>
      </c>
      <c r="C246" s="48" t="s">
        <v>46</v>
      </c>
      <c r="D246" s="49" t="s">
        <v>39</v>
      </c>
      <c r="E246" s="130" t="s">
        <v>381</v>
      </c>
      <c r="F246" s="50" t="s">
        <v>80</v>
      </c>
      <c r="G246" s="50">
        <v>1</v>
      </c>
      <c r="H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I246" s="51">
        <f t="shared" si="89"/>
        <v>0</v>
      </c>
      <c r="J246" s="51">
        <f t="shared" si="90"/>
        <v>0.96</v>
      </c>
      <c r="K246" s="51">
        <f t="shared" si="90"/>
        <v>0.96</v>
      </c>
      <c r="L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M246" s="51">
        <f t="shared" si="91"/>
        <v>0</v>
      </c>
      <c r="N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O246" s="51">
        <f t="shared" si="92"/>
        <v>0</v>
      </c>
      <c r="P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Q246" s="51">
        <f t="shared" si="93"/>
        <v>0</v>
      </c>
      <c r="R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S246" s="51">
        <f t="shared" si="94"/>
        <v>0</v>
      </c>
      <c r="T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U246" s="51">
        <f t="shared" si="95"/>
        <v>0</v>
      </c>
      <c r="V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</v>
      </c>
      <c r="W246" s="51">
        <f t="shared" si="96"/>
        <v>0</v>
      </c>
      <c r="X246" s="51">
        <f>IF(
                        C246="INSUMO",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A246&amp;B246,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A246&amp;B246,AE:AE,
                                                    0)
                                            ),
                                            "Não encontrado")
                                    )</f>
        <v>0.96</v>
      </c>
      <c r="Y246" s="51">
        <f t="shared" si="97"/>
        <v>0.96</v>
      </c>
      <c r="Z246" s="51">
        <f>IF(
                            C246="INSUMO",
                            IFERROR(
                                INDEX(
                                    Insumos!F:F,
                                    MATCH(
                                        A246&amp;B246,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A246&amp;B246,AE:AE,
                                        0)
                                ),
                                "Não encontrado")
                        )</f>
        <v>0.96</v>
      </c>
      <c r="AA246" s="51">
        <f t="shared" si="98"/>
        <v>0.96</v>
      </c>
      <c r="AB246" s="52"/>
      <c r="AC246" s="52"/>
      <c r="AD246" s="130" t="s">
        <v>38</v>
      </c>
    </row>
    <row r="247" spans="1:31" ht="25.5" x14ac:dyDescent="0.2">
      <c r="A247" s="53" t="s">
        <v>382</v>
      </c>
      <c r="B247" s="54" t="s">
        <v>42</v>
      </c>
      <c r="C247" s="55" t="s">
        <v>46</v>
      </c>
      <c r="D247" s="56" t="s">
        <v>39</v>
      </c>
      <c r="E247" s="129" t="s">
        <v>383</v>
      </c>
      <c r="F247" s="57" t="s">
        <v>80</v>
      </c>
      <c r="G247" s="57">
        <v>1</v>
      </c>
      <c r="H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I247" s="58">
        <f t="shared" si="89"/>
        <v>0</v>
      </c>
      <c r="J247" s="58">
        <f t="shared" si="90"/>
        <v>0.02</v>
      </c>
      <c r="K247" s="58">
        <f t="shared" si="90"/>
        <v>0.02</v>
      </c>
      <c r="L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M247" s="58">
        <f t="shared" si="91"/>
        <v>0</v>
      </c>
      <c r="N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O247" s="58">
        <f t="shared" si="92"/>
        <v>0</v>
      </c>
      <c r="P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Q247" s="58">
        <f t="shared" si="93"/>
        <v>0</v>
      </c>
      <c r="R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S247" s="58">
        <f t="shared" si="94"/>
        <v>0</v>
      </c>
      <c r="T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U247" s="58">
        <f t="shared" si="95"/>
        <v>0</v>
      </c>
      <c r="V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</v>
      </c>
      <c r="W247" s="58">
        <f t="shared" si="96"/>
        <v>0</v>
      </c>
      <c r="X247" s="58">
        <f>IF(
                        C247="INSUMO",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A247&amp;B247,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A247&amp;B247,AE:AE,
                                                    0)
                                            ),
                                            "Não encontrado")
                                    )</f>
        <v>0.02</v>
      </c>
      <c r="Y247" s="58">
        <f t="shared" si="97"/>
        <v>0.02</v>
      </c>
      <c r="Z247" s="58">
        <f>IF(
                            C247="INSUMO",
                            IFERROR(
                                INDEX(
                                    Insumos!F:F,
                                    MATCH(
                                        A247&amp;B247,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A247&amp;B247,AE:AE,
                                        0)
                                ),
                                "Não encontrado")
                        )</f>
        <v>0.02</v>
      </c>
      <c r="AA247" s="58">
        <f t="shared" si="98"/>
        <v>0.02</v>
      </c>
      <c r="AB247" s="59"/>
      <c r="AC247" s="59"/>
      <c r="AD247" s="129" t="s">
        <v>38</v>
      </c>
    </row>
    <row r="248" spans="1:31" x14ac:dyDescent="0.2">
      <c r="A248" s="46" t="s">
        <v>384</v>
      </c>
      <c r="B248" s="47" t="s">
        <v>42</v>
      </c>
      <c r="C248" s="48" t="s">
        <v>46</v>
      </c>
      <c r="D248" s="49" t="s">
        <v>39</v>
      </c>
      <c r="E248" s="130" t="s">
        <v>385</v>
      </c>
      <c r="F248" s="50" t="s">
        <v>80</v>
      </c>
      <c r="G248" s="50">
        <v>1</v>
      </c>
      <c r="H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I248" s="51">
        <f t="shared" si="89"/>
        <v>0</v>
      </c>
      <c r="J248" s="51">
        <f t="shared" si="90"/>
        <v>0.11</v>
      </c>
      <c r="K248" s="51">
        <f t="shared" si="90"/>
        <v>0.11</v>
      </c>
      <c r="L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M248" s="51">
        <f t="shared" si="91"/>
        <v>0</v>
      </c>
      <c r="N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O248" s="51">
        <f t="shared" si="92"/>
        <v>0</v>
      </c>
      <c r="P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Q248" s="51">
        <f t="shared" si="93"/>
        <v>0</v>
      </c>
      <c r="R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S248" s="51">
        <f t="shared" si="94"/>
        <v>0</v>
      </c>
      <c r="T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U248" s="51">
        <f t="shared" si="95"/>
        <v>0</v>
      </c>
      <c r="V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</v>
      </c>
      <c r="W248" s="51">
        <f t="shared" si="96"/>
        <v>0</v>
      </c>
      <c r="X248" s="51">
        <f>IF(
                        C248="INSUMO",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A248&amp;B248,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A248&amp;B248,AE:AE,
                                                    0)
                                            ),
                                            "Não encontrado")
                                    )</f>
        <v>0.11</v>
      </c>
      <c r="Y248" s="51">
        <f t="shared" si="97"/>
        <v>0.11</v>
      </c>
      <c r="Z248" s="51">
        <f>IF(
                            C248="INSUMO",
                            IFERROR(
                                INDEX(
                                    Insumos!F:F,
                                    MATCH(
                                        A248&amp;B248,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A248&amp;B248,AE:AE,
                                        0)
                                ),
                                "Não encontrado")
                        )</f>
        <v>0.11</v>
      </c>
      <c r="AA248" s="51">
        <f t="shared" si="98"/>
        <v>0.11</v>
      </c>
      <c r="AB248" s="52"/>
      <c r="AC248" s="52"/>
      <c r="AD248" s="130" t="s">
        <v>38</v>
      </c>
    </row>
    <row r="249" spans="1:31" x14ac:dyDescent="0.2">
      <c r="A249" s="53" t="s">
        <v>386</v>
      </c>
      <c r="B249" s="54" t="s">
        <v>42</v>
      </c>
      <c r="C249" s="55" t="s">
        <v>46</v>
      </c>
      <c r="D249" s="56" t="s">
        <v>39</v>
      </c>
      <c r="E249" s="129" t="s">
        <v>387</v>
      </c>
      <c r="F249" s="57" t="s">
        <v>80</v>
      </c>
      <c r="G249" s="57">
        <v>1</v>
      </c>
      <c r="H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I249" s="58">
        <f t="shared" si="89"/>
        <v>0</v>
      </c>
      <c r="J249" s="58">
        <f t="shared" si="90"/>
        <v>1.65</v>
      </c>
      <c r="K249" s="58">
        <f t="shared" si="90"/>
        <v>1.65</v>
      </c>
      <c r="L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M249" s="58">
        <f t="shared" si="91"/>
        <v>0</v>
      </c>
      <c r="N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O249" s="58">
        <f t="shared" si="92"/>
        <v>0</v>
      </c>
      <c r="P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Q249" s="58">
        <f t="shared" si="93"/>
        <v>0</v>
      </c>
      <c r="R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S249" s="58">
        <f t="shared" si="94"/>
        <v>0</v>
      </c>
      <c r="T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U249" s="58">
        <f t="shared" si="95"/>
        <v>0</v>
      </c>
      <c r="V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0</v>
      </c>
      <c r="W249" s="58">
        <f t="shared" si="96"/>
        <v>0</v>
      </c>
      <c r="X249" s="58">
        <f>IF(
                        C249="INSUMO",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A249&amp;B249,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A249&amp;B249,AE:AE,
                                                    0)
                                            ),
                                            "Não encontrado")
                                    )</f>
        <v>1.65</v>
      </c>
      <c r="Y249" s="58">
        <f t="shared" si="97"/>
        <v>1.65</v>
      </c>
      <c r="Z249" s="58">
        <f>IF(
                            C249="INSUMO",
                            IFERROR(
                                INDEX(
                                    Insumos!F:F,
                                    MATCH(
                                        A249&amp;B249,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A249&amp;B249,AE:AE,
                                        0)
                                ),
                                "Não encontrado")
                        )</f>
        <v>1.65</v>
      </c>
      <c r="AA249" s="58">
        <f t="shared" si="98"/>
        <v>1.65</v>
      </c>
      <c r="AB249" s="59"/>
      <c r="AC249" s="59"/>
      <c r="AD249" s="129" t="s">
        <v>38</v>
      </c>
    </row>
    <row r="250" spans="1:31" ht="25.5" x14ac:dyDescent="0.2">
      <c r="A250" s="46" t="s">
        <v>388</v>
      </c>
      <c r="B250" s="47" t="s">
        <v>42</v>
      </c>
      <c r="C250" s="48" t="s">
        <v>46</v>
      </c>
      <c r="D250" s="49" t="s">
        <v>39</v>
      </c>
      <c r="E250" s="130" t="s">
        <v>389</v>
      </c>
      <c r="F250" s="50" t="s">
        <v>80</v>
      </c>
      <c r="G250" s="50">
        <v>1</v>
      </c>
      <c r="H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I250" s="51">
        <f t="shared" si="89"/>
        <v>0</v>
      </c>
      <c r="J250" s="51">
        <f t="shared" si="90"/>
        <v>0.01</v>
      </c>
      <c r="K250" s="51">
        <f t="shared" si="90"/>
        <v>0.01</v>
      </c>
      <c r="L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M250" s="51">
        <f t="shared" si="91"/>
        <v>0</v>
      </c>
      <c r="N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O250" s="51">
        <f t="shared" si="92"/>
        <v>0</v>
      </c>
      <c r="P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Q250" s="51">
        <f t="shared" si="93"/>
        <v>0</v>
      </c>
      <c r="R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S250" s="51">
        <f t="shared" si="94"/>
        <v>0</v>
      </c>
      <c r="T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U250" s="51">
        <f t="shared" si="95"/>
        <v>0</v>
      </c>
      <c r="V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</v>
      </c>
      <c r="W250" s="51">
        <f t="shared" si="96"/>
        <v>0</v>
      </c>
      <c r="X250" s="51">
        <f>IF(
                        C250="INSUMO",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A250&amp;B250,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A250&amp;B250,AE:AE,
                                                    0)
                                            ),
                                            "Não encontrado")
                                    )</f>
        <v>0.01</v>
      </c>
      <c r="Y250" s="51">
        <f t="shared" si="97"/>
        <v>0.01</v>
      </c>
      <c r="Z250" s="51">
        <f>IF(
                            C250="INSUMO",
                            IFERROR(
                                INDEX(
                                    Insumos!F:F,
                                    MATCH(
                                        A250&amp;B250,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A250&amp;B250,AE:AE,
                                        0)
                                ),
                                "Não encontrado")
                        )</f>
        <v>0.01</v>
      </c>
      <c r="AA250" s="51">
        <f t="shared" si="98"/>
        <v>0.01</v>
      </c>
      <c r="AB250" s="52"/>
      <c r="AC250" s="52"/>
      <c r="AD250" s="130" t="s">
        <v>38</v>
      </c>
    </row>
    <row r="251" spans="1:31" x14ac:dyDescent="0.2">
      <c r="A251" s="53" t="s">
        <v>390</v>
      </c>
      <c r="B251" s="54" t="s">
        <v>42</v>
      </c>
      <c r="C251" s="55" t="s">
        <v>46</v>
      </c>
      <c r="D251" s="56" t="s">
        <v>39</v>
      </c>
      <c r="E251" s="129" t="s">
        <v>391</v>
      </c>
      <c r="F251" s="57" t="s">
        <v>80</v>
      </c>
      <c r="G251" s="57">
        <v>1</v>
      </c>
      <c r="H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I251" s="58">
        <f t="shared" si="89"/>
        <v>0</v>
      </c>
      <c r="J251" s="58">
        <f t="shared" si="90"/>
        <v>151.56</v>
      </c>
      <c r="K251" s="58">
        <f t="shared" si="90"/>
        <v>151.56</v>
      </c>
      <c r="L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151.56</v>
      </c>
      <c r="M251" s="58">
        <f t="shared" si="91"/>
        <v>151.56</v>
      </c>
      <c r="N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O251" s="58">
        <f t="shared" si="92"/>
        <v>0</v>
      </c>
      <c r="P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Q251" s="58">
        <f t="shared" si="93"/>
        <v>0</v>
      </c>
      <c r="R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S251" s="58">
        <f t="shared" si="94"/>
        <v>0</v>
      </c>
      <c r="T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U251" s="58">
        <f t="shared" si="95"/>
        <v>0</v>
      </c>
      <c r="V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W251" s="58">
        <f t="shared" si="96"/>
        <v>0</v>
      </c>
      <c r="X251" s="58">
        <f>IF(
                        C251="INSUMO",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A251&amp;B251,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A251&amp;B251,AE:AE,
                                                    0)
                                            ),
                                            "Não encontrado")
                                    )</f>
        <v>0</v>
      </c>
      <c r="Y251" s="58">
        <f t="shared" si="97"/>
        <v>0</v>
      </c>
      <c r="Z251" s="58">
        <f>IF(
                            C251="INSUMO",
                            IFERROR(
                                INDEX(
                                    Insumos!F:F,
                                    MATCH(
                                        A251&amp;B251,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A251&amp;B251,AE:AE,
                                        0)
                                ),
                                "Não encontrado")
                        )</f>
        <v>151.56</v>
      </c>
      <c r="AA251" s="58">
        <f t="shared" si="98"/>
        <v>151.56</v>
      </c>
      <c r="AB251" s="59"/>
      <c r="AC251" s="59"/>
      <c r="AD251" s="129" t="s">
        <v>38</v>
      </c>
    </row>
    <row r="252" spans="1:31" x14ac:dyDescent="0.2">
      <c r="A252" s="38" t="s">
        <v>81</v>
      </c>
      <c r="B252" s="39" t="s">
        <v>42</v>
      </c>
      <c r="C252" s="40" t="s">
        <v>38</v>
      </c>
      <c r="D252" s="41" t="s">
        <v>39</v>
      </c>
      <c r="E252" s="128" t="s">
        <v>82</v>
      </c>
      <c r="F252" s="42" t="s">
        <v>80</v>
      </c>
      <c r="G252" s="43"/>
      <c r="H252" s="44"/>
      <c r="I252" s="44">
        <f>SUM(I253:I260)</f>
        <v>0</v>
      </c>
      <c r="J252" s="44"/>
      <c r="K252" s="44">
        <f>SUM(K253:K260)</f>
        <v>27.5110402</v>
      </c>
      <c r="L252" s="44"/>
      <c r="M252" s="44">
        <f>SUM(M253:M260)</f>
        <v>23.901040200000001</v>
      </c>
      <c r="N252" s="44"/>
      <c r="O252" s="44">
        <f>SUM(O253:O260)</f>
        <v>0</v>
      </c>
      <c r="P252" s="44"/>
      <c r="Q252" s="44">
        <f>SUM(Q253:Q260)</f>
        <v>0</v>
      </c>
      <c r="R252" s="44"/>
      <c r="S252" s="44">
        <f>SUM(S253:S260)</f>
        <v>0</v>
      </c>
      <c r="T252" s="44"/>
      <c r="U252" s="44">
        <f>SUM(U253:U260)</f>
        <v>0</v>
      </c>
      <c r="V252" s="44"/>
      <c r="W252" s="44">
        <f>SUM(W253:W260)</f>
        <v>0</v>
      </c>
      <c r="X252" s="44"/>
      <c r="Y252" s="44">
        <f>SUM(Y253:Y260)</f>
        <v>3.61</v>
      </c>
      <c r="Z252" s="44"/>
      <c r="AA252" s="44">
        <f>SUM(AA253:AA260)</f>
        <v>27.5110402</v>
      </c>
      <c r="AB252" s="45" t="s">
        <v>38</v>
      </c>
      <c r="AC252" s="45"/>
      <c r="AD252" s="128" t="s">
        <v>38</v>
      </c>
      <c r="AE252" t="str">
        <f>A252&amp;B252&amp;C252</f>
        <v>90775SINAPI</v>
      </c>
    </row>
    <row r="253" spans="1:31" ht="25.5" x14ac:dyDescent="0.2">
      <c r="A253" s="53" t="s">
        <v>392</v>
      </c>
      <c r="B253" s="54" t="s">
        <v>42</v>
      </c>
      <c r="C253" s="55" t="s">
        <v>78</v>
      </c>
      <c r="D253" s="56" t="s">
        <v>39</v>
      </c>
      <c r="E253" s="129" t="s">
        <v>393</v>
      </c>
      <c r="F253" s="57" t="s">
        <v>80</v>
      </c>
      <c r="G253" s="57">
        <v>1</v>
      </c>
      <c r="H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I253" s="58">
        <f t="shared" ref="I253:I260" si="99">H253*G253/1</f>
        <v>0</v>
      </c>
      <c r="J253" s="58">
        <f t="shared" ref="J253:K260" si="100">T253 + N253 + L253 + X253 + R253 + P253 + V253</f>
        <v>0.1210402</v>
      </c>
      <c r="K253" s="58">
        <f t="shared" si="100"/>
        <v>0.1210402</v>
      </c>
      <c r="L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0.1210402</v>
      </c>
      <c r="M253" s="58">
        <f t="shared" ref="M253:M260" si="101">L253*G253/1</f>
        <v>0.1210402</v>
      </c>
      <c r="N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O253" s="58">
        <f t="shared" ref="O253:O260" si="102">N253*G253/1</f>
        <v>0</v>
      </c>
      <c r="P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Q253" s="58">
        <f t="shared" ref="Q253:Q260" si="103">P253*G253/1</f>
        <v>0</v>
      </c>
      <c r="R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S253" s="58">
        <f t="shared" ref="S253:S260" si="104">R253*G253/1</f>
        <v>0</v>
      </c>
      <c r="T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U253" s="58">
        <f t="shared" ref="U253:U260" si="105">T253*G253/1</f>
        <v>0</v>
      </c>
      <c r="V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W253" s="58">
        <f t="shared" ref="W253:W260" si="106">V253*G253/1</f>
        <v>0</v>
      </c>
      <c r="X253" s="58">
        <f>IF(
                        C253="INSUMO",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A253&amp;B253,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A253&amp;B253,AE:AE,
                                                    0)
                                            ),
                                            "Não encontrado")
                                    )</f>
        <v>0</v>
      </c>
      <c r="Y253" s="58">
        <f t="shared" ref="Y253:Y260" si="107">X253*G253/1</f>
        <v>0</v>
      </c>
      <c r="Z253" s="58">
        <f>IF(
                            C253="INSUMO",
                            IFERROR(
                                INDEX(
                                    Insumos!F:F,
                                    MATCH(
                                        A253&amp;B253,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A253&amp;B253,AE:AE,
                                        0)
                                ),
                                "Não encontrado")
                        )</f>
        <v>0.1210402</v>
      </c>
      <c r="AA253" s="58">
        <f t="shared" ref="AA253:AA260" si="108">G253*Z253</f>
        <v>0.1210402</v>
      </c>
      <c r="AB253" s="59"/>
      <c r="AC253" s="59"/>
      <c r="AD253" s="129" t="s">
        <v>38</v>
      </c>
    </row>
    <row r="254" spans="1:31" ht="25.5" x14ac:dyDescent="0.2">
      <c r="A254" s="46" t="s">
        <v>394</v>
      </c>
      <c r="B254" s="47" t="s">
        <v>42</v>
      </c>
      <c r="C254" s="48" t="s">
        <v>46</v>
      </c>
      <c r="D254" s="49" t="s">
        <v>39</v>
      </c>
      <c r="E254" s="130" t="s">
        <v>395</v>
      </c>
      <c r="F254" s="50" t="s">
        <v>80</v>
      </c>
      <c r="G254" s="50">
        <v>1</v>
      </c>
      <c r="H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I254" s="51">
        <f t="shared" si="99"/>
        <v>0</v>
      </c>
      <c r="J254" s="51">
        <f t="shared" si="100"/>
        <v>0.78</v>
      </c>
      <c r="K254" s="51">
        <f t="shared" si="100"/>
        <v>0.78</v>
      </c>
      <c r="L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M254" s="51">
        <f t="shared" si="101"/>
        <v>0</v>
      </c>
      <c r="N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O254" s="51">
        <f t="shared" si="102"/>
        <v>0</v>
      </c>
      <c r="P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Q254" s="51">
        <f t="shared" si="103"/>
        <v>0</v>
      </c>
      <c r="R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S254" s="51">
        <f t="shared" si="104"/>
        <v>0</v>
      </c>
      <c r="T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U254" s="51">
        <f t="shared" si="105"/>
        <v>0</v>
      </c>
      <c r="V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</v>
      </c>
      <c r="W254" s="51">
        <f t="shared" si="106"/>
        <v>0</v>
      </c>
      <c r="X254" s="51">
        <f>IF(
                        C254="INSUMO",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A254&amp;B254,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A254&amp;B254,AE:AE,
                                                    0)
                                            ),
                                            "Não encontrado")
                                    )</f>
        <v>0.78</v>
      </c>
      <c r="Y254" s="51">
        <f t="shared" si="107"/>
        <v>0.78</v>
      </c>
      <c r="Z254" s="51">
        <f>IF(
                            C254="INSUMO",
                            IFERROR(
                                INDEX(
                                    Insumos!F:F,
                                    MATCH(
                                        A254&amp;B254,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A254&amp;B254,AE:AE,
                                        0)
                                ),
                                "Não encontrado")
                        )</f>
        <v>0.78</v>
      </c>
      <c r="AA254" s="51">
        <f t="shared" si="108"/>
        <v>0.78</v>
      </c>
      <c r="AB254" s="52"/>
      <c r="AC254" s="52"/>
      <c r="AD254" s="130" t="s">
        <v>38</v>
      </c>
    </row>
    <row r="255" spans="1:31" ht="25.5" x14ac:dyDescent="0.2">
      <c r="A255" s="53" t="s">
        <v>396</v>
      </c>
      <c r="B255" s="54" t="s">
        <v>42</v>
      </c>
      <c r="C255" s="55" t="s">
        <v>46</v>
      </c>
      <c r="D255" s="56" t="s">
        <v>39</v>
      </c>
      <c r="E255" s="129" t="s">
        <v>397</v>
      </c>
      <c r="F255" s="57" t="s">
        <v>80</v>
      </c>
      <c r="G255" s="57">
        <v>1</v>
      </c>
      <c r="H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I255" s="58">
        <f t="shared" si="99"/>
        <v>0</v>
      </c>
      <c r="J255" s="58">
        <f t="shared" si="100"/>
        <v>0.08</v>
      </c>
      <c r="K255" s="58">
        <f t="shared" si="100"/>
        <v>0.08</v>
      </c>
      <c r="L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M255" s="58">
        <f t="shared" si="101"/>
        <v>0</v>
      </c>
      <c r="N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O255" s="58">
        <f t="shared" si="102"/>
        <v>0</v>
      </c>
      <c r="P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Q255" s="58">
        <f t="shared" si="103"/>
        <v>0</v>
      </c>
      <c r="R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S255" s="58">
        <f t="shared" si="104"/>
        <v>0</v>
      </c>
      <c r="T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U255" s="58">
        <f t="shared" si="105"/>
        <v>0</v>
      </c>
      <c r="V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</v>
      </c>
      <c r="W255" s="58">
        <f t="shared" si="106"/>
        <v>0</v>
      </c>
      <c r="X255" s="58">
        <f>IF(
                        C255="INSUMO",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A255&amp;B255,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A255&amp;B255,AE:AE,
                                                    0)
                                            ),
                                            "Não encontrado")
                                    )</f>
        <v>0.08</v>
      </c>
      <c r="Y255" s="58">
        <f t="shared" si="107"/>
        <v>0.08</v>
      </c>
      <c r="Z255" s="58">
        <f>IF(
                            C255="INSUMO",
                            IFERROR(
                                INDEX(
                                    Insumos!F:F,
                                    MATCH(
                                        A255&amp;B255,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A255&amp;B255,AE:AE,
                                        0)
                                ),
                                "Não encontrado")
                        )</f>
        <v>0.08</v>
      </c>
      <c r="AA255" s="58">
        <f t="shared" si="108"/>
        <v>0.08</v>
      </c>
      <c r="AB255" s="59"/>
      <c r="AC255" s="59"/>
      <c r="AD255" s="129" t="s">
        <v>38</v>
      </c>
    </row>
    <row r="256" spans="1:31" x14ac:dyDescent="0.2">
      <c r="A256" s="46" t="s">
        <v>384</v>
      </c>
      <c r="B256" s="47" t="s">
        <v>42</v>
      </c>
      <c r="C256" s="48" t="s">
        <v>46</v>
      </c>
      <c r="D256" s="49" t="s">
        <v>39</v>
      </c>
      <c r="E256" s="130" t="s">
        <v>385</v>
      </c>
      <c r="F256" s="50" t="s">
        <v>80</v>
      </c>
      <c r="G256" s="50">
        <v>1</v>
      </c>
      <c r="H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I256" s="51">
        <f t="shared" si="99"/>
        <v>0</v>
      </c>
      <c r="J256" s="51">
        <f t="shared" si="100"/>
        <v>0.11</v>
      </c>
      <c r="K256" s="51">
        <f t="shared" si="100"/>
        <v>0.11</v>
      </c>
      <c r="L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M256" s="51">
        <f t="shared" si="101"/>
        <v>0</v>
      </c>
      <c r="N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O256" s="51">
        <f t="shared" si="102"/>
        <v>0</v>
      </c>
      <c r="P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Q256" s="51">
        <f t="shared" si="103"/>
        <v>0</v>
      </c>
      <c r="R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S256" s="51">
        <f t="shared" si="104"/>
        <v>0</v>
      </c>
      <c r="T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U256" s="51">
        <f t="shared" si="105"/>
        <v>0</v>
      </c>
      <c r="V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</v>
      </c>
      <c r="W256" s="51">
        <f t="shared" si="106"/>
        <v>0</v>
      </c>
      <c r="X256" s="51">
        <f>IF(
                        C256="INSUMO",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A256&amp;B256,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A256&amp;B256,AE:AE,
                                                    0)
                                            ),
                                            "Não encontrado")
                                    )</f>
        <v>0.11</v>
      </c>
      <c r="Y256" s="51">
        <f t="shared" si="107"/>
        <v>0.11</v>
      </c>
      <c r="Z256" s="51">
        <f>IF(
                            C256="INSUMO",
                            IFERROR(
                                INDEX(
                                    Insumos!F:F,
                                    MATCH(
                                        A256&amp;B256,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A256&amp;B256,AE:AE,
                                        0)
                                ),
                                "Não encontrado")
                        )</f>
        <v>0.11</v>
      </c>
      <c r="AA256" s="51">
        <f t="shared" si="108"/>
        <v>0.11</v>
      </c>
      <c r="AB256" s="52"/>
      <c r="AC256" s="52"/>
      <c r="AD256" s="130" t="s">
        <v>38</v>
      </c>
    </row>
    <row r="257" spans="1:31" x14ac:dyDescent="0.2">
      <c r="A257" s="53" t="s">
        <v>386</v>
      </c>
      <c r="B257" s="54" t="s">
        <v>42</v>
      </c>
      <c r="C257" s="55" t="s">
        <v>46</v>
      </c>
      <c r="D257" s="56" t="s">
        <v>39</v>
      </c>
      <c r="E257" s="129" t="s">
        <v>387</v>
      </c>
      <c r="F257" s="57" t="s">
        <v>80</v>
      </c>
      <c r="G257" s="57">
        <v>1</v>
      </c>
      <c r="H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I257" s="58">
        <f t="shared" si="99"/>
        <v>0</v>
      </c>
      <c r="J257" s="58">
        <f t="shared" si="100"/>
        <v>1.65</v>
      </c>
      <c r="K257" s="58">
        <f t="shared" si="100"/>
        <v>1.65</v>
      </c>
      <c r="L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M257" s="58">
        <f t="shared" si="101"/>
        <v>0</v>
      </c>
      <c r="N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O257" s="58">
        <f t="shared" si="102"/>
        <v>0</v>
      </c>
      <c r="P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Q257" s="58">
        <f t="shared" si="103"/>
        <v>0</v>
      </c>
      <c r="R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S257" s="58">
        <f t="shared" si="104"/>
        <v>0</v>
      </c>
      <c r="T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U257" s="58">
        <f t="shared" si="105"/>
        <v>0</v>
      </c>
      <c r="V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0</v>
      </c>
      <c r="W257" s="58">
        <f t="shared" si="106"/>
        <v>0</v>
      </c>
      <c r="X257" s="58">
        <f>IF(
                        C257="INSUMO",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A257&amp;B257,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A257&amp;B257,AE:AE,
                                                    0)
                                            ),
                                            "Não encontrado")
                                    )</f>
        <v>1.65</v>
      </c>
      <c r="Y257" s="58">
        <f t="shared" si="107"/>
        <v>1.65</v>
      </c>
      <c r="Z257" s="58">
        <f>IF(
                            C257="INSUMO",
                            IFERROR(
                                INDEX(
                                    Insumos!F:F,
                                    MATCH(
                                        A257&amp;B257,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A257&amp;B257,AE:AE,
                                        0)
                                ),
                                "Não encontrado")
                        )</f>
        <v>1.65</v>
      </c>
      <c r="AA257" s="58">
        <f t="shared" si="108"/>
        <v>1.65</v>
      </c>
      <c r="AB257" s="59"/>
      <c r="AC257" s="59"/>
      <c r="AD257" s="129" t="s">
        <v>38</v>
      </c>
    </row>
    <row r="258" spans="1:31" ht="25.5" x14ac:dyDescent="0.2">
      <c r="A258" s="46" t="s">
        <v>398</v>
      </c>
      <c r="B258" s="47" t="s">
        <v>42</v>
      </c>
      <c r="C258" s="48" t="s">
        <v>46</v>
      </c>
      <c r="D258" s="49" t="s">
        <v>39</v>
      </c>
      <c r="E258" s="130" t="s">
        <v>399</v>
      </c>
      <c r="F258" s="50" t="s">
        <v>80</v>
      </c>
      <c r="G258" s="50">
        <v>1</v>
      </c>
      <c r="H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I258" s="51">
        <f t="shared" si="99"/>
        <v>0</v>
      </c>
      <c r="J258" s="51">
        <f t="shared" si="100"/>
        <v>0.98</v>
      </c>
      <c r="K258" s="51">
        <f t="shared" si="100"/>
        <v>0.98</v>
      </c>
      <c r="L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M258" s="51">
        <f t="shared" si="101"/>
        <v>0</v>
      </c>
      <c r="N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O258" s="51">
        <f t="shared" si="102"/>
        <v>0</v>
      </c>
      <c r="P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Q258" s="51">
        <f t="shared" si="103"/>
        <v>0</v>
      </c>
      <c r="R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S258" s="51">
        <f t="shared" si="104"/>
        <v>0</v>
      </c>
      <c r="T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U258" s="51">
        <f t="shared" si="105"/>
        <v>0</v>
      </c>
      <c r="V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</v>
      </c>
      <c r="W258" s="51">
        <f t="shared" si="106"/>
        <v>0</v>
      </c>
      <c r="X258" s="51">
        <f>IF(
                        C258="INSUMO",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A258&amp;B258,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A258&amp;B258,AE:AE,
                                                    0)
                                            ),
                                            "Não encontrado")
                                    )</f>
        <v>0.98</v>
      </c>
      <c r="Y258" s="51">
        <f t="shared" si="107"/>
        <v>0.98</v>
      </c>
      <c r="Z258" s="51">
        <f>IF(
                            C258="INSUMO",
                            IFERROR(
                                INDEX(
                                    Insumos!F:F,
                                    MATCH(
                                        A258&amp;B258,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A258&amp;B258,AE:AE,
                                        0)
                                ),
                                "Não encontrado")
                        )</f>
        <v>0.98</v>
      </c>
      <c r="AA258" s="51">
        <f t="shared" si="108"/>
        <v>0.98</v>
      </c>
      <c r="AB258" s="52"/>
      <c r="AC258" s="52"/>
      <c r="AD258" s="130" t="s">
        <v>38</v>
      </c>
    </row>
    <row r="259" spans="1:31" ht="25.5" x14ac:dyDescent="0.2">
      <c r="A259" s="53" t="s">
        <v>388</v>
      </c>
      <c r="B259" s="54" t="s">
        <v>42</v>
      </c>
      <c r="C259" s="55" t="s">
        <v>46</v>
      </c>
      <c r="D259" s="56" t="s">
        <v>39</v>
      </c>
      <c r="E259" s="129" t="s">
        <v>389</v>
      </c>
      <c r="F259" s="57" t="s">
        <v>80</v>
      </c>
      <c r="G259" s="57">
        <v>1</v>
      </c>
      <c r="H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I259" s="58">
        <f t="shared" si="99"/>
        <v>0</v>
      </c>
      <c r="J259" s="58">
        <f t="shared" si="100"/>
        <v>0.01</v>
      </c>
      <c r="K259" s="58">
        <f t="shared" si="100"/>
        <v>0.01</v>
      </c>
      <c r="L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M259" s="58">
        <f t="shared" si="101"/>
        <v>0</v>
      </c>
      <c r="N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O259" s="58">
        <f t="shared" si="102"/>
        <v>0</v>
      </c>
      <c r="P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Q259" s="58">
        <f t="shared" si="103"/>
        <v>0</v>
      </c>
      <c r="R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S259" s="58">
        <f t="shared" si="104"/>
        <v>0</v>
      </c>
      <c r="T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U259" s="58">
        <f t="shared" si="105"/>
        <v>0</v>
      </c>
      <c r="V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</v>
      </c>
      <c r="W259" s="58">
        <f t="shared" si="106"/>
        <v>0</v>
      </c>
      <c r="X259" s="58">
        <f>IF(
                        C259="INSUMO",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A259&amp;B259,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A259&amp;B259,AE:AE,
                                                    0)
                                            ),
                                            "Não encontrado")
                                    )</f>
        <v>0.01</v>
      </c>
      <c r="Y259" s="58">
        <f t="shared" si="107"/>
        <v>0.01</v>
      </c>
      <c r="Z259" s="58">
        <f>IF(
                            C259="INSUMO",
                            IFERROR(
                                INDEX(
                                    Insumos!F:F,
                                    MATCH(
                                        A259&amp;B259,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A259&amp;B259,AE:AE,
                                        0)
                                ),
                                "Não encontrado")
                        )</f>
        <v>0.01</v>
      </c>
      <c r="AA259" s="58">
        <f t="shared" si="108"/>
        <v>0.01</v>
      </c>
      <c r="AB259" s="59"/>
      <c r="AC259" s="59"/>
      <c r="AD259" s="129" t="s">
        <v>38</v>
      </c>
    </row>
    <row r="260" spans="1:31" x14ac:dyDescent="0.2">
      <c r="A260" s="46" t="s">
        <v>400</v>
      </c>
      <c r="B260" s="47" t="s">
        <v>42</v>
      </c>
      <c r="C260" s="48" t="s">
        <v>46</v>
      </c>
      <c r="D260" s="49" t="s">
        <v>39</v>
      </c>
      <c r="E260" s="130" t="s">
        <v>401</v>
      </c>
      <c r="F260" s="50" t="s">
        <v>80</v>
      </c>
      <c r="G260" s="50">
        <v>1</v>
      </c>
      <c r="H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I260" s="51">
        <f t="shared" si="99"/>
        <v>0</v>
      </c>
      <c r="J260" s="51">
        <f t="shared" si="100"/>
        <v>23.78</v>
      </c>
      <c r="K260" s="51">
        <f t="shared" si="100"/>
        <v>23.78</v>
      </c>
      <c r="L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23.78</v>
      </c>
      <c r="M260" s="51">
        <f t="shared" si="101"/>
        <v>23.78</v>
      </c>
      <c r="N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O260" s="51">
        <f t="shared" si="102"/>
        <v>0</v>
      </c>
      <c r="P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Q260" s="51">
        <f t="shared" si="103"/>
        <v>0</v>
      </c>
      <c r="R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S260" s="51">
        <f t="shared" si="104"/>
        <v>0</v>
      </c>
      <c r="T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U260" s="51">
        <f t="shared" si="105"/>
        <v>0</v>
      </c>
      <c r="V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W260" s="51">
        <f t="shared" si="106"/>
        <v>0</v>
      </c>
      <c r="X260" s="51">
        <f>IF(
                        C260="INSUMO",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A260&amp;B260,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A260&amp;B260,AE:AE,
                                                    0)
                                            ),
                                            "Não encontrado")
                                    )</f>
        <v>0</v>
      </c>
      <c r="Y260" s="51">
        <f t="shared" si="107"/>
        <v>0</v>
      </c>
      <c r="Z260" s="51">
        <f>IF(
                            C260="INSUMO",
                            IFERROR(
                                INDEX(
                                    Insumos!F:F,
                                    MATCH(
                                        A260&amp;B260,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A260&amp;B260,AE:AE,
                                        0)
                                ),
                                "Não encontrado")
                        )</f>
        <v>23.78</v>
      </c>
      <c r="AA260" s="51">
        <f t="shared" si="108"/>
        <v>23.78</v>
      </c>
      <c r="AB260" s="52"/>
      <c r="AC260" s="52"/>
      <c r="AD260" s="130" t="s">
        <v>38</v>
      </c>
    </row>
    <row r="261" spans="1:31" ht="25.5" x14ac:dyDescent="0.2">
      <c r="A261" s="38" t="s">
        <v>378</v>
      </c>
      <c r="B261" s="39" t="s">
        <v>42</v>
      </c>
      <c r="C261" s="40" t="s">
        <v>38</v>
      </c>
      <c r="D261" s="41" t="s">
        <v>39</v>
      </c>
      <c r="E261" s="128" t="s">
        <v>379</v>
      </c>
      <c r="F261" s="42" t="s">
        <v>80</v>
      </c>
      <c r="G261" s="43"/>
      <c r="H261" s="44"/>
      <c r="I261" s="44">
        <f>SUM(I262:I262)</f>
        <v>0</v>
      </c>
      <c r="J261" s="44"/>
      <c r="K261" s="44">
        <f>SUM(K262:K262)</f>
        <v>2.2370255999999999</v>
      </c>
      <c r="L261" s="44"/>
      <c r="M261" s="44">
        <f>SUM(M262:M262)</f>
        <v>2.2370255999999999</v>
      </c>
      <c r="N261" s="44"/>
      <c r="O261" s="44">
        <f>SUM(O262:O262)</f>
        <v>0</v>
      </c>
      <c r="P261" s="44"/>
      <c r="Q261" s="44">
        <f>SUM(Q262:Q262)</f>
        <v>0</v>
      </c>
      <c r="R261" s="44"/>
      <c r="S261" s="44">
        <f>SUM(S262:S262)</f>
        <v>0</v>
      </c>
      <c r="T261" s="44"/>
      <c r="U261" s="44">
        <f>SUM(U262:U262)</f>
        <v>0</v>
      </c>
      <c r="V261" s="44"/>
      <c r="W261" s="44">
        <f>SUM(W262:W262)</f>
        <v>0</v>
      </c>
      <c r="X261" s="44"/>
      <c r="Y261" s="44">
        <f>SUM(Y262:Y262)</f>
        <v>0</v>
      </c>
      <c r="Z261" s="44"/>
      <c r="AA261" s="44">
        <f>SUM(AA262:AA262)</f>
        <v>2.2370255999999999</v>
      </c>
      <c r="AB261" s="45" t="s">
        <v>38</v>
      </c>
      <c r="AC261" s="45"/>
      <c r="AD261" s="128" t="s">
        <v>38</v>
      </c>
      <c r="AE261" t="str">
        <f>A261&amp;B261&amp;C261</f>
        <v>95403SINAPI</v>
      </c>
    </row>
    <row r="262" spans="1:31" x14ac:dyDescent="0.2">
      <c r="A262" s="53" t="s">
        <v>390</v>
      </c>
      <c r="B262" s="54" t="s">
        <v>42</v>
      </c>
      <c r="C262" s="55" t="s">
        <v>46</v>
      </c>
      <c r="D262" s="56" t="s">
        <v>39</v>
      </c>
      <c r="E262" s="129" t="s">
        <v>391</v>
      </c>
      <c r="F262" s="57" t="s">
        <v>80</v>
      </c>
      <c r="G262" s="57">
        <v>1.4760000000000001E-2</v>
      </c>
      <c r="H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I262" s="58">
        <f>H262*G262/1</f>
        <v>0</v>
      </c>
      <c r="J262" s="58">
        <f>T262 + N262 + L262 + X262 + R262 + P262 + V262</f>
        <v>151.56</v>
      </c>
      <c r="K262" s="58">
        <f>U262 + O262 + M262 + Y262 + S262 + Q262 + W262</f>
        <v>2.2370255999999999</v>
      </c>
      <c r="L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151.56</v>
      </c>
      <c r="M262" s="58">
        <f>L262*G262/1</f>
        <v>2.2370255999999999</v>
      </c>
      <c r="N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O262" s="58">
        <f>N262*G262/1</f>
        <v>0</v>
      </c>
      <c r="P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Q262" s="58">
        <f>P262*G262/1</f>
        <v>0</v>
      </c>
      <c r="R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S262" s="58">
        <f>R262*G262/1</f>
        <v>0</v>
      </c>
      <c r="T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U262" s="58">
        <f>T262*G262/1</f>
        <v>0</v>
      </c>
      <c r="V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W262" s="58">
        <f>V262*G262/1</f>
        <v>0</v>
      </c>
      <c r="X262" s="58">
        <f>IF(
                        C262="INSUMO",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A262&amp;B262,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A262&amp;B262,AE:AE,
                                                    0)
                                            ),
                                            "Não encontrado")
                                    )</f>
        <v>0</v>
      </c>
      <c r="Y262" s="58">
        <f>X262*G262/1</f>
        <v>0</v>
      </c>
      <c r="Z262" s="58">
        <f>IF(
                            C262="INSUMO",
                            IFERROR(
                                INDEX(
                                    Insumos!F:F,
                                    MATCH(
                                        A262&amp;B262,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A262&amp;B262,AE:AE,
                                        0)
                                ),
                                "Não encontrado")
                        )</f>
        <v>151.56</v>
      </c>
      <c r="AA262" s="58">
        <f>G262*Z262</f>
        <v>2.2370255999999999</v>
      </c>
      <c r="AB262" s="59"/>
      <c r="AC262" s="59"/>
      <c r="AD262" s="129" t="s">
        <v>38</v>
      </c>
    </row>
    <row r="263" spans="1:31" ht="25.5" x14ac:dyDescent="0.2">
      <c r="A263" s="38" t="s">
        <v>392</v>
      </c>
      <c r="B263" s="39" t="s">
        <v>42</v>
      </c>
      <c r="C263" s="40" t="s">
        <v>38</v>
      </c>
      <c r="D263" s="41" t="s">
        <v>39</v>
      </c>
      <c r="E263" s="128" t="s">
        <v>393</v>
      </c>
      <c r="F263" s="42" t="s">
        <v>80</v>
      </c>
      <c r="G263" s="43"/>
      <c r="H263" s="44"/>
      <c r="I263" s="44">
        <f>SUM(I264:I264)</f>
        <v>0</v>
      </c>
      <c r="J263" s="44"/>
      <c r="K263" s="44">
        <f>SUM(K264:K264)</f>
        <v>0.1210402</v>
      </c>
      <c r="L263" s="44"/>
      <c r="M263" s="44">
        <f>SUM(M264:M264)</f>
        <v>0.1210402</v>
      </c>
      <c r="N263" s="44"/>
      <c r="O263" s="44">
        <f>SUM(O264:O264)</f>
        <v>0</v>
      </c>
      <c r="P263" s="44"/>
      <c r="Q263" s="44">
        <f>SUM(Q264:Q264)</f>
        <v>0</v>
      </c>
      <c r="R263" s="44"/>
      <c r="S263" s="44">
        <f>SUM(S264:S264)</f>
        <v>0</v>
      </c>
      <c r="T263" s="44"/>
      <c r="U263" s="44">
        <f>SUM(U264:U264)</f>
        <v>0</v>
      </c>
      <c r="V263" s="44"/>
      <c r="W263" s="44">
        <f>SUM(W264:W264)</f>
        <v>0</v>
      </c>
      <c r="X263" s="44"/>
      <c r="Y263" s="44">
        <f>SUM(Y264:Y264)</f>
        <v>0</v>
      </c>
      <c r="Z263" s="44"/>
      <c r="AA263" s="44">
        <f>SUM(AA264:AA264)</f>
        <v>0.1210402</v>
      </c>
      <c r="AB263" s="45" t="s">
        <v>38</v>
      </c>
      <c r="AC263" s="45"/>
      <c r="AD263" s="128" t="s">
        <v>38</v>
      </c>
      <c r="AE263" t="str">
        <f>A263&amp;B263&amp;C263</f>
        <v>95400SINAPI</v>
      </c>
    </row>
    <row r="264" spans="1:31" x14ac:dyDescent="0.2">
      <c r="A264" s="53" t="s">
        <v>400</v>
      </c>
      <c r="B264" s="54" t="s">
        <v>42</v>
      </c>
      <c r="C264" s="55" t="s">
        <v>46</v>
      </c>
      <c r="D264" s="56" t="s">
        <v>39</v>
      </c>
      <c r="E264" s="129" t="s">
        <v>401</v>
      </c>
      <c r="F264" s="57" t="s">
        <v>80</v>
      </c>
      <c r="G264" s="57">
        <v>5.0899999999999999E-3</v>
      </c>
      <c r="H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I264" s="58">
        <f>H264*G264/1</f>
        <v>0</v>
      </c>
      <c r="J264" s="58">
        <f>T264 + N264 + L264 + X264 + R264 + P264 + V264</f>
        <v>23.78</v>
      </c>
      <c r="K264" s="58">
        <f>U264 + O264 + M264 + Y264 + S264 + Q264 + W264</f>
        <v>0.1210402</v>
      </c>
      <c r="L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23.78</v>
      </c>
      <c r="M264" s="58">
        <f>L264*G264/1</f>
        <v>0.1210402</v>
      </c>
      <c r="N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O264" s="58">
        <f>N264*G264/1</f>
        <v>0</v>
      </c>
      <c r="P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Q264" s="58">
        <f>P264*G264/1</f>
        <v>0</v>
      </c>
      <c r="R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S264" s="58">
        <f>R264*G264/1</f>
        <v>0</v>
      </c>
      <c r="T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U264" s="58">
        <f>T264*G264/1</f>
        <v>0</v>
      </c>
      <c r="V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W264" s="58">
        <f>V264*G264/1</f>
        <v>0</v>
      </c>
      <c r="X264" s="58">
        <f>IF(
                        C264="INSUMO",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A264&amp;B264,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A264&amp;B264,AE:AE,
                                                    0)
                                            ),
                                            "Não encontrado")
                                    )</f>
        <v>0</v>
      </c>
      <c r="Y264" s="58">
        <f>X264*G264/1</f>
        <v>0</v>
      </c>
      <c r="Z264" s="58">
        <f>IF(
                            C264="INSUMO",
                            IFERROR(
                                INDEX(
                                    Insumos!F:F,
                                    MATCH(
                                        A264&amp;B264,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A264&amp;B264,AE:AE,
                                        0)
                                ),
                                "Não encontrado")
                        )</f>
        <v>23.78</v>
      </c>
      <c r="AA264" s="58">
        <f>G264*Z264</f>
        <v>0.1210402</v>
      </c>
      <c r="AB264" s="59"/>
      <c r="AC264" s="59"/>
      <c r="AD264" s="129" t="s">
        <v>38</v>
      </c>
    </row>
    <row r="265" spans="1:31" x14ac:dyDescent="0.2">
      <c r="A265" s="38" t="s">
        <v>86</v>
      </c>
      <c r="B265" s="39" t="s">
        <v>42</v>
      </c>
      <c r="C265" s="40" t="s">
        <v>38</v>
      </c>
      <c r="D265" s="41" t="s">
        <v>39</v>
      </c>
      <c r="E265" s="128" t="s">
        <v>87</v>
      </c>
      <c r="F265" s="42" t="s">
        <v>85</v>
      </c>
      <c r="G265" s="43"/>
      <c r="H265" s="44"/>
      <c r="I265" s="44">
        <f>SUM(I266:I267)</f>
        <v>11.402756999999999</v>
      </c>
      <c r="J265" s="44"/>
      <c r="K265" s="44">
        <f>SUM(K266:K267)</f>
        <v>16.895039752359999</v>
      </c>
      <c r="L265" s="44"/>
      <c r="M265" s="44">
        <f>SUM(M266:M267)</f>
        <v>13.82890675236</v>
      </c>
      <c r="N265" s="44"/>
      <c r="O265" s="44">
        <f>SUM(O266:O267)</f>
        <v>0</v>
      </c>
      <c r="P265" s="44"/>
      <c r="Q265" s="44">
        <f>SUM(Q266:Q267)</f>
        <v>0</v>
      </c>
      <c r="R265" s="44"/>
      <c r="S265" s="44">
        <f>SUM(S266:S267)</f>
        <v>0</v>
      </c>
      <c r="T265" s="44"/>
      <c r="U265" s="44">
        <f>SUM(U266:U267)</f>
        <v>0</v>
      </c>
      <c r="V265" s="44"/>
      <c r="W265" s="44">
        <f>SUM(W266:W267)</f>
        <v>0</v>
      </c>
      <c r="X265" s="44"/>
      <c r="Y265" s="44">
        <f>SUM(Y266:Y267)</f>
        <v>3.0661329999999998</v>
      </c>
      <c r="Z265" s="44"/>
      <c r="AA265" s="44">
        <f>SUM(AA266:AA267)</f>
        <v>28.29779675236</v>
      </c>
      <c r="AB265" s="45" t="s">
        <v>38</v>
      </c>
      <c r="AC265" s="45"/>
      <c r="AD265" s="128" t="s">
        <v>38</v>
      </c>
      <c r="AE265" t="str">
        <f>A265&amp;B265&amp;C265</f>
        <v>102234SINAPI</v>
      </c>
    </row>
    <row r="266" spans="1:31" x14ac:dyDescent="0.2">
      <c r="A266" s="53" t="s">
        <v>212</v>
      </c>
      <c r="B266" s="54" t="s">
        <v>42</v>
      </c>
      <c r="C266" s="55" t="s">
        <v>78</v>
      </c>
      <c r="D266" s="56" t="s">
        <v>39</v>
      </c>
      <c r="E266" s="129" t="s">
        <v>213</v>
      </c>
      <c r="F266" s="57" t="s">
        <v>80</v>
      </c>
      <c r="G266" s="57">
        <v>0.45290000000000002</v>
      </c>
      <c r="H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0</v>
      </c>
      <c r="I266" s="58">
        <f>H266*G266/1</f>
        <v>0</v>
      </c>
      <c r="J266" s="58">
        <f>T266 + N266 + L266 + X266 + R266 + P266 + V266</f>
        <v>37.304128399999996</v>
      </c>
      <c r="K266" s="58">
        <f>U266 + O266 + M266 + Y266 + S266 + Q266 + W266</f>
        <v>16.895039752359999</v>
      </c>
      <c r="L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30.5341284</v>
      </c>
      <c r="M266" s="58">
        <f>L266*G266/1</f>
        <v>13.82890675236</v>
      </c>
      <c r="N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0</v>
      </c>
      <c r="O266" s="58">
        <f>N266*G266/1</f>
        <v>0</v>
      </c>
      <c r="P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0</v>
      </c>
      <c r="Q266" s="58">
        <f>P266*G266/1</f>
        <v>0</v>
      </c>
      <c r="R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0</v>
      </c>
      <c r="S266" s="58">
        <f>R266*G266/1</f>
        <v>0</v>
      </c>
      <c r="T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0</v>
      </c>
      <c r="U266" s="58">
        <f>T266*G266/1</f>
        <v>0</v>
      </c>
      <c r="V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0</v>
      </c>
      <c r="W266" s="58">
        <f>V266*G266/1</f>
        <v>0</v>
      </c>
      <c r="X266" s="58">
        <f>IF(
                        C266="INSUMO",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A266&amp;B266,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A266&amp;B266,AE:AE,
                                                    0)
                                            ),
                                            "Não encontrado")
                                    )</f>
        <v>6.77</v>
      </c>
      <c r="Y266" s="58">
        <f>X266*G266/1</f>
        <v>3.0661329999999998</v>
      </c>
      <c r="Z266" s="58">
        <f>IF(
                            C266="INSUMO",
                            IFERROR(
                                INDEX(
                                    Insumos!F:F,
                                    MATCH(
                                        A266&amp;B266,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A266&amp;B266,AE:AE,
                                        0)
                                ),
                                "Não encontrado")
                        )</f>
        <v>37.304128399999996</v>
      </c>
      <c r="AA266" s="58">
        <f>G266*Z266</f>
        <v>16.895039752359999</v>
      </c>
      <c r="AB266" s="59"/>
      <c r="AC266" s="59"/>
      <c r="AD266" s="129" t="s">
        <v>38</v>
      </c>
    </row>
    <row r="267" spans="1:31" x14ac:dyDescent="0.2">
      <c r="A267" s="46" t="s">
        <v>402</v>
      </c>
      <c r="B267" s="47" t="s">
        <v>42</v>
      </c>
      <c r="C267" s="48" t="s">
        <v>46</v>
      </c>
      <c r="D267" s="49" t="s">
        <v>39</v>
      </c>
      <c r="E267" s="130" t="s">
        <v>403</v>
      </c>
      <c r="F267" s="50" t="s">
        <v>147</v>
      </c>
      <c r="G267" s="50">
        <v>0.32569999999999999</v>
      </c>
      <c r="H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35.01</v>
      </c>
      <c r="I267" s="51">
        <f>H267*G267/1</f>
        <v>11.402756999999999</v>
      </c>
      <c r="J267" s="51">
        <f>T267 + N267 + L267 + X267 + R267 + P267 + V267</f>
        <v>0</v>
      </c>
      <c r="K267" s="51">
        <f>U267 + O267 + M267 + Y267 + S267 + Q267 + W267</f>
        <v>0</v>
      </c>
      <c r="L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M267" s="51">
        <f>L267*G267/1</f>
        <v>0</v>
      </c>
      <c r="N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O267" s="51">
        <f>N267*G267/1</f>
        <v>0</v>
      </c>
      <c r="P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Q267" s="51">
        <f>P267*G267/1</f>
        <v>0</v>
      </c>
      <c r="R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S267" s="51">
        <f>R267*G267/1</f>
        <v>0</v>
      </c>
      <c r="T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U267" s="51">
        <f>T267*G267/1</f>
        <v>0</v>
      </c>
      <c r="V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W267" s="51">
        <f>V267*G267/1</f>
        <v>0</v>
      </c>
      <c r="X267" s="51">
        <f>IF(
                        C267="INSUMO",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A267&amp;B267,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A267&amp;B267,AE:AE,
                                                    0)
                                            ),
                                            "Não encontrado")
                                    )</f>
        <v>0</v>
      </c>
      <c r="Y267" s="51">
        <f>X267*G267/1</f>
        <v>0</v>
      </c>
      <c r="Z267" s="51">
        <f>IF(
                            C267="INSUMO",
                            IFERROR(
                                INDEX(
                                    Insumos!F:F,
                                    MATCH(
                                        A267&amp;B267,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A267&amp;B267,AE:AE,
                                        0)
                                ),
                                "Não encontrado")
                        )</f>
        <v>35.01</v>
      </c>
      <c r="AA267" s="51">
        <f>G267*Z267</f>
        <v>11.402756999999999</v>
      </c>
      <c r="AB267" s="52"/>
      <c r="AC267" s="52"/>
      <c r="AD267" s="130" t="s">
        <v>38</v>
      </c>
    </row>
    <row r="268" spans="1:31" x14ac:dyDescent="0.2">
      <c r="A268" s="38" t="s">
        <v>88</v>
      </c>
      <c r="B268" s="39" t="s">
        <v>42</v>
      </c>
      <c r="C268" s="40" t="s">
        <v>38</v>
      </c>
      <c r="D268" s="41" t="s">
        <v>39</v>
      </c>
      <c r="E268" s="128" t="s">
        <v>89</v>
      </c>
      <c r="F268" s="42" t="s">
        <v>80</v>
      </c>
      <c r="G268" s="43"/>
      <c r="H268" s="44"/>
      <c r="I268" s="44">
        <f>SUM(I269:I276)</f>
        <v>0</v>
      </c>
      <c r="J268" s="44"/>
      <c r="K268" s="44">
        <f>SUM(K269:K276)</f>
        <v>26.731771999999999</v>
      </c>
      <c r="L268" s="44"/>
      <c r="M268" s="44">
        <f>SUM(M269:M276)</f>
        <v>21.761771999999997</v>
      </c>
      <c r="N268" s="44"/>
      <c r="O268" s="44">
        <f>SUM(O269:O276)</f>
        <v>0</v>
      </c>
      <c r="P268" s="44"/>
      <c r="Q268" s="44">
        <f>SUM(Q269:Q276)</f>
        <v>0</v>
      </c>
      <c r="R268" s="44"/>
      <c r="S268" s="44">
        <f>SUM(S269:S276)</f>
        <v>0</v>
      </c>
      <c r="T268" s="44"/>
      <c r="U268" s="44">
        <f>SUM(U269:U276)</f>
        <v>0</v>
      </c>
      <c r="V268" s="44"/>
      <c r="W268" s="44">
        <f>SUM(W269:W276)</f>
        <v>0</v>
      </c>
      <c r="X268" s="44"/>
      <c r="Y268" s="44">
        <f>SUM(Y269:Y276)</f>
        <v>4.97</v>
      </c>
      <c r="Z268" s="44"/>
      <c r="AA268" s="44">
        <f>SUM(AA269:AA276)</f>
        <v>26.731771999999999</v>
      </c>
      <c r="AB268" s="45" t="s">
        <v>38</v>
      </c>
      <c r="AC268" s="45"/>
      <c r="AD268" s="128" t="s">
        <v>38</v>
      </c>
      <c r="AE268" t="str">
        <f>A268&amp;B268&amp;C268</f>
        <v>88316SINAPI</v>
      </c>
    </row>
    <row r="269" spans="1:31" ht="25.5" x14ac:dyDescent="0.2">
      <c r="A269" s="53" t="s">
        <v>404</v>
      </c>
      <c r="B269" s="54" t="s">
        <v>42</v>
      </c>
      <c r="C269" s="55" t="s">
        <v>78</v>
      </c>
      <c r="D269" s="56" t="s">
        <v>39</v>
      </c>
      <c r="E269" s="129" t="s">
        <v>405</v>
      </c>
      <c r="F269" s="57" t="s">
        <v>80</v>
      </c>
      <c r="G269" s="57">
        <v>1</v>
      </c>
      <c r="H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I269" s="58">
        <f t="shared" ref="I269:I276" si="109">H269*G269/1</f>
        <v>0</v>
      </c>
      <c r="J269" s="58">
        <f t="shared" ref="J269:K276" si="110">T269 + N269 + L269 + X269 + R269 + P269 + V269</f>
        <v>0.45177199999999995</v>
      </c>
      <c r="K269" s="58">
        <f t="shared" si="110"/>
        <v>0.45177199999999995</v>
      </c>
      <c r="L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0.45177199999999995</v>
      </c>
      <c r="M269" s="58">
        <f t="shared" ref="M269:M276" si="111">L269*G269/1</f>
        <v>0.45177199999999995</v>
      </c>
      <c r="N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O269" s="58">
        <f t="shared" ref="O269:O276" si="112">N269*G269/1</f>
        <v>0</v>
      </c>
      <c r="P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Q269" s="58">
        <f t="shared" ref="Q269:Q276" si="113">P269*G269/1</f>
        <v>0</v>
      </c>
      <c r="R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S269" s="58">
        <f t="shared" ref="S269:S276" si="114">R269*G269/1</f>
        <v>0</v>
      </c>
      <c r="T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U269" s="58">
        <f t="shared" ref="U269:U276" si="115">T269*G269/1</f>
        <v>0</v>
      </c>
      <c r="V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W269" s="58">
        <f t="shared" ref="W269:W276" si="116">V269*G269/1</f>
        <v>0</v>
      </c>
      <c r="X269" s="58">
        <f>IF(
                        C269="INSUMO",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A269&amp;B269,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A269&amp;B269,AE:AE,
                                                    0)
                                            ),
                                            "Não encontrado")
                                    )</f>
        <v>0</v>
      </c>
      <c r="Y269" s="58">
        <f t="shared" ref="Y269:Y276" si="117">X269*G269/1</f>
        <v>0</v>
      </c>
      <c r="Z269" s="58">
        <f>IF(
                            C269="INSUMO",
                            IFERROR(
                                INDEX(
                                    Insumos!F:F,
                                    MATCH(
                                        A269&amp;B269,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A269&amp;B269,AE:AE,
                                        0)
                                ),
                                "Não encontrado")
                        )</f>
        <v>0.45177199999999995</v>
      </c>
      <c r="AA269" s="58">
        <f t="shared" ref="AA269:AA276" si="118">G269*Z269</f>
        <v>0.45177199999999995</v>
      </c>
      <c r="AB269" s="59"/>
      <c r="AC269" s="59"/>
      <c r="AD269" s="129" t="s">
        <v>38</v>
      </c>
    </row>
    <row r="270" spans="1:31" ht="25.5" x14ac:dyDescent="0.2">
      <c r="A270" s="46" t="s">
        <v>406</v>
      </c>
      <c r="B270" s="47" t="s">
        <v>42</v>
      </c>
      <c r="C270" s="48" t="s">
        <v>46</v>
      </c>
      <c r="D270" s="49" t="s">
        <v>39</v>
      </c>
      <c r="E270" s="130" t="s">
        <v>407</v>
      </c>
      <c r="F270" s="50" t="s">
        <v>80</v>
      </c>
      <c r="G270" s="50">
        <v>1</v>
      </c>
      <c r="H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I270" s="51">
        <f t="shared" si="109"/>
        <v>0</v>
      </c>
      <c r="J270" s="51">
        <f t="shared" si="110"/>
        <v>1.62</v>
      </c>
      <c r="K270" s="51">
        <f t="shared" si="110"/>
        <v>1.62</v>
      </c>
      <c r="L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M270" s="51">
        <f t="shared" si="111"/>
        <v>0</v>
      </c>
      <c r="N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O270" s="51">
        <f t="shared" si="112"/>
        <v>0</v>
      </c>
      <c r="P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Q270" s="51">
        <f t="shared" si="113"/>
        <v>0</v>
      </c>
      <c r="R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S270" s="51">
        <f t="shared" si="114"/>
        <v>0</v>
      </c>
      <c r="T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U270" s="51">
        <f t="shared" si="115"/>
        <v>0</v>
      </c>
      <c r="V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0</v>
      </c>
      <c r="W270" s="51">
        <f t="shared" si="116"/>
        <v>0</v>
      </c>
      <c r="X270" s="51">
        <f>IF(
                        C270="INSUMO",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A270&amp;B270,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A270&amp;B270,AE:AE,
                                                    0)
                                            ),
                                            "Não encontrado")
                                    )</f>
        <v>1.62</v>
      </c>
      <c r="Y270" s="51">
        <f t="shared" si="117"/>
        <v>1.62</v>
      </c>
      <c r="Z270" s="51">
        <f>IF(
                            C270="INSUMO",
                            IFERROR(
                                INDEX(
                                    Insumos!F:F,
                                    MATCH(
                                        A270&amp;B270,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A270&amp;B270,AE:AE,
                                        0)
                                ),
                                "Não encontrado")
                        )</f>
        <v>1.62</v>
      </c>
      <c r="AA270" s="51">
        <f t="shared" si="118"/>
        <v>1.62</v>
      </c>
      <c r="AB270" s="52"/>
      <c r="AC270" s="52"/>
      <c r="AD270" s="130" t="s">
        <v>38</v>
      </c>
    </row>
    <row r="271" spans="1:31" ht="25.5" x14ac:dyDescent="0.2">
      <c r="A271" s="53" t="s">
        <v>408</v>
      </c>
      <c r="B271" s="54" t="s">
        <v>42</v>
      </c>
      <c r="C271" s="55" t="s">
        <v>46</v>
      </c>
      <c r="D271" s="56" t="s">
        <v>39</v>
      </c>
      <c r="E271" s="129" t="s">
        <v>409</v>
      </c>
      <c r="F271" s="57" t="s">
        <v>80</v>
      </c>
      <c r="G271" s="57">
        <v>1</v>
      </c>
      <c r="H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I271" s="58">
        <f t="shared" si="109"/>
        <v>0</v>
      </c>
      <c r="J271" s="58">
        <f t="shared" si="110"/>
        <v>0.6</v>
      </c>
      <c r="K271" s="58">
        <f t="shared" si="110"/>
        <v>0.6</v>
      </c>
      <c r="L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M271" s="58">
        <f t="shared" si="111"/>
        <v>0</v>
      </c>
      <c r="N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O271" s="58">
        <f t="shared" si="112"/>
        <v>0</v>
      </c>
      <c r="P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Q271" s="58">
        <f t="shared" si="113"/>
        <v>0</v>
      </c>
      <c r="R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S271" s="58">
        <f t="shared" si="114"/>
        <v>0</v>
      </c>
      <c r="T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U271" s="58">
        <f t="shared" si="115"/>
        <v>0</v>
      </c>
      <c r="V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</v>
      </c>
      <c r="W271" s="58">
        <f t="shared" si="116"/>
        <v>0</v>
      </c>
      <c r="X271" s="58">
        <f>IF(
                        C271="INSUMO",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A271&amp;B271,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A271&amp;B271,AE:AE,
                                                    0)
                                            ),
                                            "Não encontrado")
                                    )</f>
        <v>0.6</v>
      </c>
      <c r="Y271" s="58">
        <f t="shared" si="117"/>
        <v>0.6</v>
      </c>
      <c r="Z271" s="58">
        <f>IF(
                            C271="INSUMO",
                            IFERROR(
                                INDEX(
                                    Insumos!F:F,
                                    MATCH(
                                        A271&amp;B271,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A271&amp;B271,AE:AE,
                                        0)
                                ),
                                "Não encontrado")
                        )</f>
        <v>0.6</v>
      </c>
      <c r="AA271" s="58">
        <f t="shared" si="118"/>
        <v>0.6</v>
      </c>
      <c r="AB271" s="59"/>
      <c r="AC271" s="59"/>
      <c r="AD271" s="129" t="s">
        <v>38</v>
      </c>
    </row>
    <row r="272" spans="1:31" x14ac:dyDescent="0.2">
      <c r="A272" s="46" t="s">
        <v>384</v>
      </c>
      <c r="B272" s="47" t="s">
        <v>42</v>
      </c>
      <c r="C272" s="48" t="s">
        <v>46</v>
      </c>
      <c r="D272" s="49" t="s">
        <v>39</v>
      </c>
      <c r="E272" s="130" t="s">
        <v>385</v>
      </c>
      <c r="F272" s="50" t="s">
        <v>80</v>
      </c>
      <c r="G272" s="50">
        <v>1</v>
      </c>
      <c r="H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I272" s="51">
        <f t="shared" si="109"/>
        <v>0</v>
      </c>
      <c r="J272" s="51">
        <f t="shared" si="110"/>
        <v>0.11</v>
      </c>
      <c r="K272" s="51">
        <f t="shared" si="110"/>
        <v>0.11</v>
      </c>
      <c r="L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M272" s="51">
        <f t="shared" si="111"/>
        <v>0</v>
      </c>
      <c r="N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O272" s="51">
        <f t="shared" si="112"/>
        <v>0</v>
      </c>
      <c r="P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Q272" s="51">
        <f t="shared" si="113"/>
        <v>0</v>
      </c>
      <c r="R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S272" s="51">
        <f t="shared" si="114"/>
        <v>0</v>
      </c>
      <c r="T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U272" s="51">
        <f t="shared" si="115"/>
        <v>0</v>
      </c>
      <c r="V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</v>
      </c>
      <c r="W272" s="51">
        <f t="shared" si="116"/>
        <v>0</v>
      </c>
      <c r="X272" s="51">
        <f>IF(
                        C272="INSUMO",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A272&amp;B272,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A272&amp;B272,AE:AE,
                                                    0)
                                            ),
                                            "Não encontrado")
                                    )</f>
        <v>0.11</v>
      </c>
      <c r="Y272" s="51">
        <f t="shared" si="117"/>
        <v>0.11</v>
      </c>
      <c r="Z272" s="51">
        <f>IF(
                            C272="INSUMO",
                            IFERROR(
                                INDEX(
                                    Insumos!F:F,
                                    MATCH(
                                        A272&amp;B272,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A272&amp;B272,AE:AE,
                                        0)
                                ),
                                "Não encontrado")
                        )</f>
        <v>0.11</v>
      </c>
      <c r="AA272" s="51">
        <f t="shared" si="118"/>
        <v>0.11</v>
      </c>
      <c r="AB272" s="52"/>
      <c r="AC272" s="52"/>
      <c r="AD272" s="130" t="s">
        <v>38</v>
      </c>
    </row>
    <row r="273" spans="1:31" x14ac:dyDescent="0.2">
      <c r="A273" s="53" t="s">
        <v>386</v>
      </c>
      <c r="B273" s="54" t="s">
        <v>42</v>
      </c>
      <c r="C273" s="55" t="s">
        <v>46</v>
      </c>
      <c r="D273" s="56" t="s">
        <v>39</v>
      </c>
      <c r="E273" s="129" t="s">
        <v>387</v>
      </c>
      <c r="F273" s="57" t="s">
        <v>80</v>
      </c>
      <c r="G273" s="57">
        <v>1</v>
      </c>
      <c r="H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I273" s="58">
        <f t="shared" si="109"/>
        <v>0</v>
      </c>
      <c r="J273" s="58">
        <f t="shared" si="110"/>
        <v>1.65</v>
      </c>
      <c r="K273" s="58">
        <f t="shared" si="110"/>
        <v>1.65</v>
      </c>
      <c r="L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M273" s="58">
        <f t="shared" si="111"/>
        <v>0</v>
      </c>
      <c r="N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O273" s="58">
        <f t="shared" si="112"/>
        <v>0</v>
      </c>
      <c r="P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Q273" s="58">
        <f t="shared" si="113"/>
        <v>0</v>
      </c>
      <c r="R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S273" s="58">
        <f t="shared" si="114"/>
        <v>0</v>
      </c>
      <c r="T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U273" s="58">
        <f t="shared" si="115"/>
        <v>0</v>
      </c>
      <c r="V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0</v>
      </c>
      <c r="W273" s="58">
        <f t="shared" si="116"/>
        <v>0</v>
      </c>
      <c r="X273" s="58">
        <f>IF(
                        C273="INSUMO",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A273&amp;B273,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A273&amp;B273,AE:AE,
                                                    0)
                                            ),
                                            "Não encontrado")
                                    )</f>
        <v>1.65</v>
      </c>
      <c r="Y273" s="58">
        <f t="shared" si="117"/>
        <v>1.65</v>
      </c>
      <c r="Z273" s="58">
        <f>IF(
                            C273="INSUMO",
                            IFERROR(
                                INDEX(
                                    Insumos!F:F,
                                    MATCH(
                                        A273&amp;B273,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A273&amp;B273,AE:AE,
                                        0)
                                ),
                                "Não encontrado")
                        )</f>
        <v>1.65</v>
      </c>
      <c r="AA273" s="58">
        <f t="shared" si="118"/>
        <v>1.65</v>
      </c>
      <c r="AB273" s="59"/>
      <c r="AC273" s="59"/>
      <c r="AD273" s="129" t="s">
        <v>38</v>
      </c>
    </row>
    <row r="274" spans="1:31" ht="25.5" x14ac:dyDescent="0.2">
      <c r="A274" s="46" t="s">
        <v>398</v>
      </c>
      <c r="B274" s="47" t="s">
        <v>42</v>
      </c>
      <c r="C274" s="48" t="s">
        <v>46</v>
      </c>
      <c r="D274" s="49" t="s">
        <v>39</v>
      </c>
      <c r="E274" s="130" t="s">
        <v>399</v>
      </c>
      <c r="F274" s="50" t="s">
        <v>80</v>
      </c>
      <c r="G274" s="50">
        <v>1</v>
      </c>
      <c r="H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I274" s="51">
        <f t="shared" si="109"/>
        <v>0</v>
      </c>
      <c r="J274" s="51">
        <f t="shared" si="110"/>
        <v>0.98</v>
      </c>
      <c r="K274" s="51">
        <f t="shared" si="110"/>
        <v>0.98</v>
      </c>
      <c r="L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M274" s="51">
        <f t="shared" si="111"/>
        <v>0</v>
      </c>
      <c r="N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O274" s="51">
        <f t="shared" si="112"/>
        <v>0</v>
      </c>
      <c r="P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Q274" s="51">
        <f t="shared" si="113"/>
        <v>0</v>
      </c>
      <c r="R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S274" s="51">
        <f t="shared" si="114"/>
        <v>0</v>
      </c>
      <c r="T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U274" s="51">
        <f t="shared" si="115"/>
        <v>0</v>
      </c>
      <c r="V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</v>
      </c>
      <c r="W274" s="51">
        <f t="shared" si="116"/>
        <v>0</v>
      </c>
      <c r="X274" s="51">
        <f>IF(
                        C274="INSUMO",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A274&amp;B274,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A274&amp;B274,AE:AE,
                                                    0)
                                            ),
                                            "Não encontrado")
                                    )</f>
        <v>0.98</v>
      </c>
      <c r="Y274" s="51">
        <f t="shared" si="117"/>
        <v>0.98</v>
      </c>
      <c r="Z274" s="51">
        <f>IF(
                            C274="INSUMO",
                            IFERROR(
                                INDEX(
                                    Insumos!F:F,
                                    MATCH(
                                        A274&amp;B274,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A274&amp;B274,AE:AE,
                                        0)
                                ),
                                "Não encontrado")
                        )</f>
        <v>0.98</v>
      </c>
      <c r="AA274" s="51">
        <f t="shared" si="118"/>
        <v>0.98</v>
      </c>
      <c r="AB274" s="52"/>
      <c r="AC274" s="52"/>
      <c r="AD274" s="130" t="s">
        <v>38</v>
      </c>
    </row>
    <row r="275" spans="1:31" ht="25.5" x14ac:dyDescent="0.2">
      <c r="A275" s="53" t="s">
        <v>388</v>
      </c>
      <c r="B275" s="54" t="s">
        <v>42</v>
      </c>
      <c r="C275" s="55" t="s">
        <v>46</v>
      </c>
      <c r="D275" s="56" t="s">
        <v>39</v>
      </c>
      <c r="E275" s="129" t="s">
        <v>389</v>
      </c>
      <c r="F275" s="57" t="s">
        <v>80</v>
      </c>
      <c r="G275" s="57">
        <v>1</v>
      </c>
      <c r="H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I275" s="58">
        <f t="shared" si="109"/>
        <v>0</v>
      </c>
      <c r="J275" s="58">
        <f t="shared" si="110"/>
        <v>0.01</v>
      </c>
      <c r="K275" s="58">
        <f t="shared" si="110"/>
        <v>0.01</v>
      </c>
      <c r="L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M275" s="58">
        <f t="shared" si="111"/>
        <v>0</v>
      </c>
      <c r="N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O275" s="58">
        <f t="shared" si="112"/>
        <v>0</v>
      </c>
      <c r="P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Q275" s="58">
        <f t="shared" si="113"/>
        <v>0</v>
      </c>
      <c r="R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S275" s="58">
        <f t="shared" si="114"/>
        <v>0</v>
      </c>
      <c r="T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U275" s="58">
        <f t="shared" si="115"/>
        <v>0</v>
      </c>
      <c r="V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</v>
      </c>
      <c r="W275" s="58">
        <f t="shared" si="116"/>
        <v>0</v>
      </c>
      <c r="X275" s="58">
        <f>IF(
                        C275="INSUMO",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A275&amp;B275,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A275&amp;B275,AE:AE,
                                                    0)
                                            ),
                                            "Não encontrado")
                                    )</f>
        <v>0.01</v>
      </c>
      <c r="Y275" s="58">
        <f t="shared" si="117"/>
        <v>0.01</v>
      </c>
      <c r="Z275" s="58">
        <f>IF(
                            C275="INSUMO",
                            IFERROR(
                                INDEX(
                                    Insumos!F:F,
                                    MATCH(
                                        A275&amp;B275,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A275&amp;B275,AE:AE,
                                        0)
                                ),
                                "Não encontrado")
                        )</f>
        <v>0.01</v>
      </c>
      <c r="AA275" s="58">
        <f t="shared" si="118"/>
        <v>0.01</v>
      </c>
      <c r="AB275" s="59"/>
      <c r="AC275" s="59"/>
      <c r="AD275" s="129" t="s">
        <v>38</v>
      </c>
    </row>
    <row r="276" spans="1:31" x14ac:dyDescent="0.2">
      <c r="A276" s="46" t="s">
        <v>125</v>
      </c>
      <c r="B276" s="47" t="s">
        <v>42</v>
      </c>
      <c r="C276" s="48" t="s">
        <v>46</v>
      </c>
      <c r="D276" s="49" t="s">
        <v>39</v>
      </c>
      <c r="E276" s="130" t="s">
        <v>126</v>
      </c>
      <c r="F276" s="50" t="s">
        <v>80</v>
      </c>
      <c r="G276" s="50">
        <v>1</v>
      </c>
      <c r="H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I276" s="51">
        <f t="shared" si="109"/>
        <v>0</v>
      </c>
      <c r="J276" s="51">
        <f t="shared" si="110"/>
        <v>21.31</v>
      </c>
      <c r="K276" s="51">
        <f t="shared" si="110"/>
        <v>21.31</v>
      </c>
      <c r="L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21.31</v>
      </c>
      <c r="M276" s="51">
        <f t="shared" si="111"/>
        <v>21.31</v>
      </c>
      <c r="N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O276" s="51">
        <f t="shared" si="112"/>
        <v>0</v>
      </c>
      <c r="P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Q276" s="51">
        <f t="shared" si="113"/>
        <v>0</v>
      </c>
      <c r="R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S276" s="51">
        <f t="shared" si="114"/>
        <v>0</v>
      </c>
      <c r="T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U276" s="51">
        <f t="shared" si="115"/>
        <v>0</v>
      </c>
      <c r="V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W276" s="51">
        <f t="shared" si="116"/>
        <v>0</v>
      </c>
      <c r="X276" s="51">
        <f>IF(
                        C276="INSUMO",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A276&amp;B276,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A276&amp;B276,AE:AE,
                                                    0)
                                            ),
                                            "Não encontrado")
                                    )</f>
        <v>0</v>
      </c>
      <c r="Y276" s="51">
        <f t="shared" si="117"/>
        <v>0</v>
      </c>
      <c r="Z276" s="51">
        <f>IF(
                            C276="INSUMO",
                            IFERROR(
                                INDEX(
                                    Insumos!F:F,
                                    MATCH(
                                        A276&amp;B276,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A276&amp;B276,AE:AE,
                                        0)
                                ),
                                "Não encontrado")
                        )</f>
        <v>21.31</v>
      </c>
      <c r="AA276" s="51">
        <f t="shared" si="118"/>
        <v>21.31</v>
      </c>
      <c r="AB276" s="52"/>
      <c r="AC276" s="52"/>
      <c r="AD276" s="130" t="s">
        <v>38</v>
      </c>
    </row>
    <row r="277" spans="1:31" x14ac:dyDescent="0.2">
      <c r="A277" s="38" t="s">
        <v>90</v>
      </c>
      <c r="B277" s="39" t="s">
        <v>42</v>
      </c>
      <c r="C277" s="40" t="s">
        <v>38</v>
      </c>
      <c r="D277" s="41" t="s">
        <v>39</v>
      </c>
      <c r="E277" s="128" t="s">
        <v>91</v>
      </c>
      <c r="F277" s="42" t="s">
        <v>80</v>
      </c>
      <c r="G277" s="43"/>
      <c r="H277" s="44"/>
      <c r="I277" s="44">
        <f>SUM(I278:I285)</f>
        <v>0</v>
      </c>
      <c r="J277" s="44"/>
      <c r="K277" s="44">
        <f>SUM(K278:K285)</f>
        <v>37.687819599999997</v>
      </c>
      <c r="L277" s="44"/>
      <c r="M277" s="44">
        <f>SUM(M278:M285)</f>
        <v>33.117819600000004</v>
      </c>
      <c r="N277" s="44"/>
      <c r="O277" s="44">
        <f>SUM(O278:O285)</f>
        <v>0</v>
      </c>
      <c r="P277" s="44"/>
      <c r="Q277" s="44">
        <f>SUM(Q278:Q285)</f>
        <v>0</v>
      </c>
      <c r="R277" s="44"/>
      <c r="S277" s="44">
        <f>SUM(S278:S285)</f>
        <v>0</v>
      </c>
      <c r="T277" s="44"/>
      <c r="U277" s="44">
        <f>SUM(U278:U285)</f>
        <v>0</v>
      </c>
      <c r="V277" s="44"/>
      <c r="W277" s="44">
        <f>SUM(W278:W285)</f>
        <v>0</v>
      </c>
      <c r="X277" s="44"/>
      <c r="Y277" s="44">
        <f>SUM(Y278:Y285)</f>
        <v>4.57</v>
      </c>
      <c r="Z277" s="44"/>
      <c r="AA277" s="44">
        <f>SUM(AA278:AA285)</f>
        <v>37.687819599999997</v>
      </c>
      <c r="AB277" s="45" t="s">
        <v>38</v>
      </c>
      <c r="AC277" s="45"/>
      <c r="AD277" s="128" t="s">
        <v>38</v>
      </c>
      <c r="AE277" t="str">
        <f>A277&amp;B277&amp;C277</f>
        <v>88262SINAPI</v>
      </c>
    </row>
    <row r="278" spans="1:31" ht="25.5" x14ac:dyDescent="0.2">
      <c r="A278" s="53" t="s">
        <v>410</v>
      </c>
      <c r="B278" s="54" t="s">
        <v>42</v>
      </c>
      <c r="C278" s="55" t="s">
        <v>78</v>
      </c>
      <c r="D278" s="56" t="s">
        <v>39</v>
      </c>
      <c r="E278" s="129" t="s">
        <v>411</v>
      </c>
      <c r="F278" s="57" t="s">
        <v>80</v>
      </c>
      <c r="G278" s="57">
        <v>1</v>
      </c>
      <c r="H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I278" s="58">
        <f t="shared" ref="I278:I285" si="119">H278*G278/1</f>
        <v>0</v>
      </c>
      <c r="J278" s="58">
        <f t="shared" ref="J278:K285" si="120">T278 + N278 + L278 + X278 + R278 + P278 + V278</f>
        <v>0.37781960000000003</v>
      </c>
      <c r="K278" s="58">
        <f t="shared" si="120"/>
        <v>0.37781960000000003</v>
      </c>
      <c r="L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0.37781960000000003</v>
      </c>
      <c r="M278" s="58">
        <f t="shared" ref="M278:M285" si="121">L278*G278/1</f>
        <v>0.37781960000000003</v>
      </c>
      <c r="N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O278" s="58">
        <f t="shared" ref="O278:O285" si="122">N278*G278/1</f>
        <v>0</v>
      </c>
      <c r="P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Q278" s="58">
        <f t="shared" ref="Q278:Q285" si="123">P278*G278/1</f>
        <v>0</v>
      </c>
      <c r="R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S278" s="58">
        <f t="shared" ref="S278:S285" si="124">R278*G278/1</f>
        <v>0</v>
      </c>
      <c r="T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U278" s="58">
        <f t="shared" ref="U278:U285" si="125">T278*G278/1</f>
        <v>0</v>
      </c>
      <c r="V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W278" s="58">
        <f t="shared" ref="W278:W285" si="126">V278*G278/1</f>
        <v>0</v>
      </c>
      <c r="X278" s="58">
        <f>IF(
                        C278="INSUMO",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A278&amp;B278,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A278&amp;B278,AE:AE,
                                                    0)
                                            ),
                                            "Não encontrado")
                                    )</f>
        <v>0</v>
      </c>
      <c r="Y278" s="58">
        <f t="shared" ref="Y278:Y285" si="127">X278*G278/1</f>
        <v>0</v>
      </c>
      <c r="Z278" s="58">
        <f>IF(
                            C278="INSUMO",
                            IFERROR(
                                INDEX(
                                    Insumos!F:F,
                                    MATCH(
                                        A278&amp;B278,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A278&amp;B278,AE:AE,
                                        0)
                                ),
                                "Não encontrado")
                        )</f>
        <v>0.37781960000000003</v>
      </c>
      <c r="AA278" s="58">
        <f t="shared" ref="AA278:AA285" si="128">G278*Z278</f>
        <v>0.37781960000000003</v>
      </c>
      <c r="AB278" s="59"/>
      <c r="AC278" s="59"/>
      <c r="AD278" s="129" t="s">
        <v>38</v>
      </c>
    </row>
    <row r="279" spans="1:31" ht="25.5" x14ac:dyDescent="0.2">
      <c r="A279" s="46" t="s">
        <v>412</v>
      </c>
      <c r="B279" s="47" t="s">
        <v>42</v>
      </c>
      <c r="C279" s="48" t="s">
        <v>46</v>
      </c>
      <c r="D279" s="49" t="s">
        <v>39</v>
      </c>
      <c r="E279" s="130" t="s">
        <v>413</v>
      </c>
      <c r="F279" s="50" t="s">
        <v>80</v>
      </c>
      <c r="G279" s="50">
        <v>1</v>
      </c>
      <c r="H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I279" s="51">
        <f t="shared" si="119"/>
        <v>0</v>
      </c>
      <c r="J279" s="51">
        <f t="shared" si="120"/>
        <v>1.52</v>
      </c>
      <c r="K279" s="51">
        <f t="shared" si="120"/>
        <v>1.52</v>
      </c>
      <c r="L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M279" s="51">
        <f t="shared" si="121"/>
        <v>0</v>
      </c>
      <c r="N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O279" s="51">
        <f t="shared" si="122"/>
        <v>0</v>
      </c>
      <c r="P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Q279" s="51">
        <f t="shared" si="123"/>
        <v>0</v>
      </c>
      <c r="R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S279" s="51">
        <f t="shared" si="124"/>
        <v>0</v>
      </c>
      <c r="T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U279" s="51">
        <f t="shared" si="125"/>
        <v>0</v>
      </c>
      <c r="V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0</v>
      </c>
      <c r="W279" s="51">
        <f t="shared" si="126"/>
        <v>0</v>
      </c>
      <c r="X279" s="51">
        <f>IF(
                        C279="INSUMO",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A279&amp;B279,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A279&amp;B279,AE:AE,
                                                    0)
                                            ),
                                            "Não encontrado")
                                    )</f>
        <v>1.52</v>
      </c>
      <c r="Y279" s="51">
        <f t="shared" si="127"/>
        <v>1.52</v>
      </c>
      <c r="Z279" s="51">
        <f>IF(
                            C279="INSUMO",
                            IFERROR(
                                INDEX(
                                    Insumos!F:F,
                                    MATCH(
                                        A279&amp;B279,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A279&amp;B279,AE:AE,
                                        0)
                                ),
                                "Não encontrado")
                        )</f>
        <v>1.52</v>
      </c>
      <c r="AA279" s="51">
        <f t="shared" si="128"/>
        <v>1.52</v>
      </c>
      <c r="AB279" s="52"/>
      <c r="AC279" s="52"/>
      <c r="AD279" s="130" t="s">
        <v>38</v>
      </c>
    </row>
    <row r="280" spans="1:31" ht="25.5" x14ac:dyDescent="0.2">
      <c r="A280" s="53" t="s">
        <v>414</v>
      </c>
      <c r="B280" s="54" t="s">
        <v>42</v>
      </c>
      <c r="C280" s="55" t="s">
        <v>46</v>
      </c>
      <c r="D280" s="56" t="s">
        <v>39</v>
      </c>
      <c r="E280" s="129" t="s">
        <v>415</v>
      </c>
      <c r="F280" s="57" t="s">
        <v>80</v>
      </c>
      <c r="G280" s="57">
        <v>1</v>
      </c>
      <c r="H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I280" s="58">
        <f t="shared" si="119"/>
        <v>0</v>
      </c>
      <c r="J280" s="58">
        <f t="shared" si="120"/>
        <v>0.3</v>
      </c>
      <c r="K280" s="58">
        <f t="shared" si="120"/>
        <v>0.3</v>
      </c>
      <c r="L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M280" s="58">
        <f t="shared" si="121"/>
        <v>0</v>
      </c>
      <c r="N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O280" s="58">
        <f t="shared" si="122"/>
        <v>0</v>
      </c>
      <c r="P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Q280" s="58">
        <f t="shared" si="123"/>
        <v>0</v>
      </c>
      <c r="R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S280" s="58">
        <f t="shared" si="124"/>
        <v>0</v>
      </c>
      <c r="T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U280" s="58">
        <f t="shared" si="125"/>
        <v>0</v>
      </c>
      <c r="V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</v>
      </c>
      <c r="W280" s="58">
        <f t="shared" si="126"/>
        <v>0</v>
      </c>
      <c r="X280" s="58">
        <f>IF(
                        C280="INSUMO",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A280&amp;B280,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A280&amp;B280,AE:AE,
                                                    0)
                                            ),
                                            "Não encontrado")
                                    )</f>
        <v>0.3</v>
      </c>
      <c r="Y280" s="58">
        <f t="shared" si="127"/>
        <v>0.3</v>
      </c>
      <c r="Z280" s="58">
        <f>IF(
                            C280="INSUMO",
                            IFERROR(
                                INDEX(
                                    Insumos!F:F,
                                    MATCH(
                                        A280&amp;B280,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A280&amp;B280,AE:AE,
                                        0)
                                ),
                                "Não encontrado")
                        )</f>
        <v>0.3</v>
      </c>
      <c r="AA280" s="58">
        <f t="shared" si="128"/>
        <v>0.3</v>
      </c>
      <c r="AB280" s="59"/>
      <c r="AC280" s="59"/>
      <c r="AD280" s="129" t="s">
        <v>38</v>
      </c>
    </row>
    <row r="281" spans="1:31" x14ac:dyDescent="0.2">
      <c r="A281" s="46" t="s">
        <v>384</v>
      </c>
      <c r="B281" s="47" t="s">
        <v>42</v>
      </c>
      <c r="C281" s="48" t="s">
        <v>46</v>
      </c>
      <c r="D281" s="49" t="s">
        <v>39</v>
      </c>
      <c r="E281" s="130" t="s">
        <v>385</v>
      </c>
      <c r="F281" s="50" t="s">
        <v>80</v>
      </c>
      <c r="G281" s="50">
        <v>1</v>
      </c>
      <c r="H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I281" s="51">
        <f t="shared" si="119"/>
        <v>0</v>
      </c>
      <c r="J281" s="51">
        <f t="shared" si="120"/>
        <v>0.11</v>
      </c>
      <c r="K281" s="51">
        <f t="shared" si="120"/>
        <v>0.11</v>
      </c>
      <c r="L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M281" s="51">
        <f t="shared" si="121"/>
        <v>0</v>
      </c>
      <c r="N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O281" s="51">
        <f t="shared" si="122"/>
        <v>0</v>
      </c>
      <c r="P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Q281" s="51">
        <f t="shared" si="123"/>
        <v>0</v>
      </c>
      <c r="R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S281" s="51">
        <f t="shared" si="124"/>
        <v>0</v>
      </c>
      <c r="T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U281" s="51">
        <f t="shared" si="125"/>
        <v>0</v>
      </c>
      <c r="V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</v>
      </c>
      <c r="W281" s="51">
        <f t="shared" si="126"/>
        <v>0</v>
      </c>
      <c r="X281" s="51">
        <f>IF(
                        C281="INSUMO",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A281&amp;B281,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A281&amp;B281,AE:AE,
                                                    0)
                                            ),
                                            "Não encontrado")
                                    )</f>
        <v>0.11</v>
      </c>
      <c r="Y281" s="51">
        <f t="shared" si="127"/>
        <v>0.11</v>
      </c>
      <c r="Z281" s="51">
        <f>IF(
                            C281="INSUMO",
                            IFERROR(
                                INDEX(
                                    Insumos!F:F,
                                    MATCH(
                                        A281&amp;B281,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A281&amp;B281,AE:AE,
                                        0)
                                ),
                                "Não encontrado")
                        )</f>
        <v>0.11</v>
      </c>
      <c r="AA281" s="51">
        <f t="shared" si="128"/>
        <v>0.11</v>
      </c>
      <c r="AB281" s="52"/>
      <c r="AC281" s="52"/>
      <c r="AD281" s="130" t="s">
        <v>38</v>
      </c>
    </row>
    <row r="282" spans="1:31" x14ac:dyDescent="0.2">
      <c r="A282" s="53" t="s">
        <v>386</v>
      </c>
      <c r="B282" s="54" t="s">
        <v>42</v>
      </c>
      <c r="C282" s="55" t="s">
        <v>46</v>
      </c>
      <c r="D282" s="56" t="s">
        <v>39</v>
      </c>
      <c r="E282" s="129" t="s">
        <v>387</v>
      </c>
      <c r="F282" s="57" t="s">
        <v>80</v>
      </c>
      <c r="G282" s="57">
        <v>1</v>
      </c>
      <c r="H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I282" s="58">
        <f t="shared" si="119"/>
        <v>0</v>
      </c>
      <c r="J282" s="58">
        <f t="shared" si="120"/>
        <v>1.65</v>
      </c>
      <c r="K282" s="58">
        <f t="shared" si="120"/>
        <v>1.65</v>
      </c>
      <c r="L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M282" s="58">
        <f t="shared" si="121"/>
        <v>0</v>
      </c>
      <c r="N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O282" s="58">
        <f t="shared" si="122"/>
        <v>0</v>
      </c>
      <c r="P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Q282" s="58">
        <f t="shared" si="123"/>
        <v>0</v>
      </c>
      <c r="R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S282" s="58">
        <f t="shared" si="124"/>
        <v>0</v>
      </c>
      <c r="T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U282" s="58">
        <f t="shared" si="125"/>
        <v>0</v>
      </c>
      <c r="V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0</v>
      </c>
      <c r="W282" s="58">
        <f t="shared" si="126"/>
        <v>0</v>
      </c>
      <c r="X282" s="58">
        <f>IF(
                        C282="INSUMO",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A282&amp;B282,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A282&amp;B282,AE:AE,
                                                    0)
                                            ),
                                            "Não encontrado")
                                    )</f>
        <v>1.65</v>
      </c>
      <c r="Y282" s="58">
        <f t="shared" si="127"/>
        <v>1.65</v>
      </c>
      <c r="Z282" s="58">
        <f>IF(
                            C282="INSUMO",
                            IFERROR(
                                INDEX(
                                    Insumos!F:F,
                                    MATCH(
                                        A282&amp;B282,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A282&amp;B282,AE:AE,
                                        0)
                                ),
                                "Não encontrado")
                        )</f>
        <v>1.65</v>
      </c>
      <c r="AA282" s="58">
        <f t="shared" si="128"/>
        <v>1.65</v>
      </c>
      <c r="AB282" s="59"/>
      <c r="AC282" s="59"/>
      <c r="AD282" s="129" t="s">
        <v>38</v>
      </c>
    </row>
    <row r="283" spans="1:31" ht="25.5" x14ac:dyDescent="0.2">
      <c r="A283" s="46" t="s">
        <v>398</v>
      </c>
      <c r="B283" s="47" t="s">
        <v>42</v>
      </c>
      <c r="C283" s="48" t="s">
        <v>46</v>
      </c>
      <c r="D283" s="49" t="s">
        <v>39</v>
      </c>
      <c r="E283" s="130" t="s">
        <v>399</v>
      </c>
      <c r="F283" s="50" t="s">
        <v>80</v>
      </c>
      <c r="G283" s="50">
        <v>1</v>
      </c>
      <c r="H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I283" s="51">
        <f t="shared" si="119"/>
        <v>0</v>
      </c>
      <c r="J283" s="51">
        <f t="shared" si="120"/>
        <v>0.98</v>
      </c>
      <c r="K283" s="51">
        <f t="shared" si="120"/>
        <v>0.98</v>
      </c>
      <c r="L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M283" s="51">
        <f t="shared" si="121"/>
        <v>0</v>
      </c>
      <c r="N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O283" s="51">
        <f t="shared" si="122"/>
        <v>0</v>
      </c>
      <c r="P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Q283" s="51">
        <f t="shared" si="123"/>
        <v>0</v>
      </c>
      <c r="R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S283" s="51">
        <f t="shared" si="124"/>
        <v>0</v>
      </c>
      <c r="T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U283" s="51">
        <f t="shared" si="125"/>
        <v>0</v>
      </c>
      <c r="V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</v>
      </c>
      <c r="W283" s="51">
        <f t="shared" si="126"/>
        <v>0</v>
      </c>
      <c r="X283" s="51">
        <f>IF(
                        C283="INSUMO",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A283&amp;B283,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A283&amp;B283,AE:AE,
                                                    0)
                                            ),
                                            "Não encontrado")
                                    )</f>
        <v>0.98</v>
      </c>
      <c r="Y283" s="51">
        <f t="shared" si="127"/>
        <v>0.98</v>
      </c>
      <c r="Z283" s="51">
        <f>IF(
                            C283="INSUMO",
                            IFERROR(
                                INDEX(
                                    Insumos!F:F,
                                    MATCH(
                                        A283&amp;B283,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A283&amp;B283,AE:AE,
                                        0)
                                ),
                                "Não encontrado")
                        )</f>
        <v>0.98</v>
      </c>
      <c r="AA283" s="51">
        <f t="shared" si="128"/>
        <v>0.98</v>
      </c>
      <c r="AB283" s="52"/>
      <c r="AC283" s="52"/>
      <c r="AD283" s="130" t="s">
        <v>38</v>
      </c>
    </row>
    <row r="284" spans="1:31" ht="25.5" x14ac:dyDescent="0.2">
      <c r="A284" s="53" t="s">
        <v>388</v>
      </c>
      <c r="B284" s="54" t="s">
        <v>42</v>
      </c>
      <c r="C284" s="55" t="s">
        <v>46</v>
      </c>
      <c r="D284" s="56" t="s">
        <v>39</v>
      </c>
      <c r="E284" s="129" t="s">
        <v>389</v>
      </c>
      <c r="F284" s="57" t="s">
        <v>80</v>
      </c>
      <c r="G284" s="57">
        <v>1</v>
      </c>
      <c r="H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I284" s="58">
        <f t="shared" si="119"/>
        <v>0</v>
      </c>
      <c r="J284" s="58">
        <f t="shared" si="120"/>
        <v>0.01</v>
      </c>
      <c r="K284" s="58">
        <f t="shared" si="120"/>
        <v>0.01</v>
      </c>
      <c r="L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M284" s="58">
        <f t="shared" si="121"/>
        <v>0</v>
      </c>
      <c r="N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O284" s="58">
        <f t="shared" si="122"/>
        <v>0</v>
      </c>
      <c r="P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Q284" s="58">
        <f t="shared" si="123"/>
        <v>0</v>
      </c>
      <c r="R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S284" s="58">
        <f t="shared" si="124"/>
        <v>0</v>
      </c>
      <c r="T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U284" s="58">
        <f t="shared" si="125"/>
        <v>0</v>
      </c>
      <c r="V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</v>
      </c>
      <c r="W284" s="58">
        <f t="shared" si="126"/>
        <v>0</v>
      </c>
      <c r="X284" s="58">
        <f>IF(
                        C284="INSUMO",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A284&amp;B284,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A284&amp;B284,AE:AE,
                                                    0)
                                            ),
                                            "Não encontrado")
                                    )</f>
        <v>0.01</v>
      </c>
      <c r="Y284" s="58">
        <f t="shared" si="127"/>
        <v>0.01</v>
      </c>
      <c r="Z284" s="58">
        <f>IF(
                            C284="INSUMO",
                            IFERROR(
                                INDEX(
                                    Insumos!F:F,
                                    MATCH(
                                        A284&amp;B284,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A284&amp;B284,AE:AE,
                                        0)
                                ),
                                "Não encontrado")
                        )</f>
        <v>0.01</v>
      </c>
      <c r="AA284" s="58">
        <f t="shared" si="128"/>
        <v>0.01</v>
      </c>
      <c r="AB284" s="59"/>
      <c r="AC284" s="59"/>
      <c r="AD284" s="129" t="s">
        <v>38</v>
      </c>
    </row>
    <row r="285" spans="1:31" x14ac:dyDescent="0.2">
      <c r="A285" s="46" t="s">
        <v>416</v>
      </c>
      <c r="B285" s="47" t="s">
        <v>42</v>
      </c>
      <c r="C285" s="48" t="s">
        <v>46</v>
      </c>
      <c r="D285" s="49" t="s">
        <v>39</v>
      </c>
      <c r="E285" s="130" t="s">
        <v>417</v>
      </c>
      <c r="F285" s="50" t="s">
        <v>80</v>
      </c>
      <c r="G285" s="50">
        <v>1</v>
      </c>
      <c r="H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I285" s="51">
        <f t="shared" si="119"/>
        <v>0</v>
      </c>
      <c r="J285" s="51">
        <f t="shared" si="120"/>
        <v>32.74</v>
      </c>
      <c r="K285" s="51">
        <f t="shared" si="120"/>
        <v>32.74</v>
      </c>
      <c r="L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32.74</v>
      </c>
      <c r="M285" s="51">
        <f t="shared" si="121"/>
        <v>32.74</v>
      </c>
      <c r="N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O285" s="51">
        <f t="shared" si="122"/>
        <v>0</v>
      </c>
      <c r="P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Q285" s="51">
        <f t="shared" si="123"/>
        <v>0</v>
      </c>
      <c r="R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S285" s="51">
        <f t="shared" si="124"/>
        <v>0</v>
      </c>
      <c r="T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U285" s="51">
        <f t="shared" si="125"/>
        <v>0</v>
      </c>
      <c r="V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W285" s="51">
        <f t="shared" si="126"/>
        <v>0</v>
      </c>
      <c r="X285" s="51">
        <f>IF(
                        C285="INSUMO",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A285&amp;B285,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A285&amp;B285,AE:AE,
                                                    0)
                                            ),
                                            "Não encontrado")
                                    )</f>
        <v>0</v>
      </c>
      <c r="Y285" s="51">
        <f t="shared" si="127"/>
        <v>0</v>
      </c>
      <c r="Z285" s="51">
        <f>IF(
                            C285="INSUMO",
                            IFERROR(
                                INDEX(
                                    Insumos!F:F,
                                    MATCH(
                                        A285&amp;B285,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A285&amp;B285,AE:AE,
                                        0)
                                ),
                                "Não encontrado")
                        )</f>
        <v>32.74</v>
      </c>
      <c r="AA285" s="51">
        <f t="shared" si="128"/>
        <v>32.74</v>
      </c>
      <c r="AB285" s="52"/>
      <c r="AC285" s="52"/>
      <c r="AD285" s="130" t="s">
        <v>38</v>
      </c>
    </row>
    <row r="286" spans="1:31" x14ac:dyDescent="0.2">
      <c r="A286" s="38" t="s">
        <v>212</v>
      </c>
      <c r="B286" s="39" t="s">
        <v>42</v>
      </c>
      <c r="C286" s="40" t="s">
        <v>38</v>
      </c>
      <c r="D286" s="41" t="s">
        <v>39</v>
      </c>
      <c r="E286" s="128" t="s">
        <v>213</v>
      </c>
      <c r="F286" s="42" t="s">
        <v>80</v>
      </c>
      <c r="G286" s="43"/>
      <c r="H286" s="44"/>
      <c r="I286" s="44">
        <f>SUM(I287:I294)</f>
        <v>0</v>
      </c>
      <c r="J286" s="44"/>
      <c r="K286" s="44">
        <f>SUM(K287:K294)</f>
        <v>37.304128399999996</v>
      </c>
      <c r="L286" s="44"/>
      <c r="M286" s="44">
        <f>SUM(M287:M294)</f>
        <v>30.5341284</v>
      </c>
      <c r="N286" s="44"/>
      <c r="O286" s="44">
        <f>SUM(O287:O294)</f>
        <v>0</v>
      </c>
      <c r="P286" s="44"/>
      <c r="Q286" s="44">
        <f>SUM(Q287:Q294)</f>
        <v>0</v>
      </c>
      <c r="R286" s="44"/>
      <c r="S286" s="44">
        <f>SUM(S287:S294)</f>
        <v>0</v>
      </c>
      <c r="T286" s="44"/>
      <c r="U286" s="44">
        <f>SUM(U287:U294)</f>
        <v>0</v>
      </c>
      <c r="V286" s="44"/>
      <c r="W286" s="44">
        <f>SUM(W287:W294)</f>
        <v>0</v>
      </c>
      <c r="X286" s="44"/>
      <c r="Y286" s="44">
        <f>SUM(Y287:Y294)</f>
        <v>6.77</v>
      </c>
      <c r="Z286" s="44"/>
      <c r="AA286" s="44">
        <f>SUM(AA287:AA294)</f>
        <v>37.304128399999996</v>
      </c>
      <c r="AB286" s="45" t="s">
        <v>38</v>
      </c>
      <c r="AC286" s="45"/>
      <c r="AD286" s="128" t="s">
        <v>38</v>
      </c>
      <c r="AE286" t="str">
        <f>A286&amp;B286&amp;C286</f>
        <v>88310SINAPI</v>
      </c>
    </row>
    <row r="287" spans="1:31" ht="25.5" x14ac:dyDescent="0.2">
      <c r="A287" s="53" t="s">
        <v>418</v>
      </c>
      <c r="B287" s="54" t="s">
        <v>42</v>
      </c>
      <c r="C287" s="55" t="s">
        <v>78</v>
      </c>
      <c r="D287" s="56" t="s">
        <v>39</v>
      </c>
      <c r="E287" s="129" t="s">
        <v>419</v>
      </c>
      <c r="F287" s="57" t="s">
        <v>80</v>
      </c>
      <c r="G287" s="57">
        <v>1</v>
      </c>
      <c r="H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I287" s="58">
        <f t="shared" ref="I287:I294" si="129">H287*G287/1</f>
        <v>0</v>
      </c>
      <c r="J287" s="58">
        <f t="shared" ref="J287:K294" si="130">T287 + N287 + L287 + X287 + R287 + P287 + V287</f>
        <v>0.44412840000000003</v>
      </c>
      <c r="K287" s="58">
        <f t="shared" si="130"/>
        <v>0.44412840000000003</v>
      </c>
      <c r="L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0.44412840000000003</v>
      </c>
      <c r="M287" s="58">
        <f t="shared" ref="M287:M294" si="131">L287*G287/1</f>
        <v>0.44412840000000003</v>
      </c>
      <c r="N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O287" s="58">
        <f t="shared" ref="O287:O294" si="132">N287*G287/1</f>
        <v>0</v>
      </c>
      <c r="P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Q287" s="58">
        <f t="shared" ref="Q287:Q294" si="133">P287*G287/1</f>
        <v>0</v>
      </c>
      <c r="R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S287" s="58">
        <f t="shared" ref="S287:S294" si="134">R287*G287/1</f>
        <v>0</v>
      </c>
      <c r="T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U287" s="58">
        <f t="shared" ref="U287:U294" si="135">T287*G287/1</f>
        <v>0</v>
      </c>
      <c r="V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W287" s="58">
        <f t="shared" ref="W287:W294" si="136">V287*G287/1</f>
        <v>0</v>
      </c>
      <c r="X287" s="58">
        <f>IF(
                        C287="INSUMO",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A287&amp;B287,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A287&amp;B287,AE:AE,
                                                    0)
                                            ),
                                            "Não encontrado")
                                    )</f>
        <v>0</v>
      </c>
      <c r="Y287" s="58">
        <f t="shared" ref="Y287:Y294" si="137">X287*G287/1</f>
        <v>0</v>
      </c>
      <c r="Z287" s="58">
        <f>IF(
                            C287="INSUMO",
                            IFERROR(
                                INDEX(
                                    Insumos!F:F,
                                    MATCH(
                                        A287&amp;B287,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A287&amp;B287,AE:AE,
                                        0)
                                ),
                                "Não encontrado")
                        )</f>
        <v>0.44412840000000003</v>
      </c>
      <c r="AA287" s="58">
        <f t="shared" ref="AA287:AA294" si="138">G287*Z287</f>
        <v>0.44412840000000003</v>
      </c>
      <c r="AB287" s="59"/>
      <c r="AC287" s="59"/>
      <c r="AD287" s="129" t="s">
        <v>38</v>
      </c>
    </row>
    <row r="288" spans="1:31" ht="25.5" x14ac:dyDescent="0.2">
      <c r="A288" s="46" t="s">
        <v>420</v>
      </c>
      <c r="B288" s="47" t="s">
        <v>42</v>
      </c>
      <c r="C288" s="48" t="s">
        <v>46</v>
      </c>
      <c r="D288" s="49" t="s">
        <v>39</v>
      </c>
      <c r="E288" s="130" t="s">
        <v>421</v>
      </c>
      <c r="F288" s="50" t="s">
        <v>80</v>
      </c>
      <c r="G288" s="50">
        <v>1</v>
      </c>
      <c r="H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I288" s="51">
        <f t="shared" si="129"/>
        <v>0</v>
      </c>
      <c r="J288" s="51">
        <f t="shared" si="130"/>
        <v>1.97</v>
      </c>
      <c r="K288" s="51">
        <f t="shared" si="130"/>
        <v>1.97</v>
      </c>
      <c r="L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M288" s="51">
        <f t="shared" si="131"/>
        <v>0</v>
      </c>
      <c r="N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O288" s="51">
        <f t="shared" si="132"/>
        <v>0</v>
      </c>
      <c r="P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Q288" s="51">
        <f t="shared" si="133"/>
        <v>0</v>
      </c>
      <c r="R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S288" s="51">
        <f t="shared" si="134"/>
        <v>0</v>
      </c>
      <c r="T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U288" s="51">
        <f t="shared" si="135"/>
        <v>0</v>
      </c>
      <c r="V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0</v>
      </c>
      <c r="W288" s="51">
        <f t="shared" si="136"/>
        <v>0</v>
      </c>
      <c r="X288" s="51">
        <f>IF(
                        C288="INSUMO",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A288&amp;B288,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A288&amp;B288,AE:AE,
                                                    0)
                                            ),
                                            "Não encontrado")
                                    )</f>
        <v>1.97</v>
      </c>
      <c r="Y288" s="51">
        <f t="shared" si="137"/>
        <v>1.97</v>
      </c>
      <c r="Z288" s="51">
        <f>IF(
                            C288="INSUMO",
                            IFERROR(
                                INDEX(
                                    Insumos!F:F,
                                    MATCH(
                                        A288&amp;B288,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A288&amp;B288,AE:AE,
                                        0)
                                ),
                                "Não encontrado")
                        )</f>
        <v>1.97</v>
      </c>
      <c r="AA288" s="51">
        <f t="shared" si="138"/>
        <v>1.97</v>
      </c>
      <c r="AB288" s="52"/>
      <c r="AC288" s="52"/>
      <c r="AD288" s="130" t="s">
        <v>38</v>
      </c>
    </row>
    <row r="289" spans="1:31" ht="25.5" x14ac:dyDescent="0.2">
      <c r="A289" s="53" t="s">
        <v>422</v>
      </c>
      <c r="B289" s="54" t="s">
        <v>42</v>
      </c>
      <c r="C289" s="55" t="s">
        <v>46</v>
      </c>
      <c r="D289" s="56" t="s">
        <v>39</v>
      </c>
      <c r="E289" s="129" t="s">
        <v>423</v>
      </c>
      <c r="F289" s="57" t="s">
        <v>80</v>
      </c>
      <c r="G289" s="57">
        <v>1</v>
      </c>
      <c r="H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I289" s="58">
        <f t="shared" si="129"/>
        <v>0</v>
      </c>
      <c r="J289" s="58">
        <f t="shared" si="130"/>
        <v>2.0499999999999998</v>
      </c>
      <c r="K289" s="58">
        <f t="shared" si="130"/>
        <v>2.0499999999999998</v>
      </c>
      <c r="L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M289" s="58">
        <f t="shared" si="131"/>
        <v>0</v>
      </c>
      <c r="N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O289" s="58">
        <f t="shared" si="132"/>
        <v>0</v>
      </c>
      <c r="P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Q289" s="58">
        <f t="shared" si="133"/>
        <v>0</v>
      </c>
      <c r="R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S289" s="58">
        <f t="shared" si="134"/>
        <v>0</v>
      </c>
      <c r="T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U289" s="58">
        <f t="shared" si="135"/>
        <v>0</v>
      </c>
      <c r="V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0</v>
      </c>
      <c r="W289" s="58">
        <f t="shared" si="136"/>
        <v>0</v>
      </c>
      <c r="X289" s="58">
        <f>IF(
                        C289="INSUMO",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A289&amp;B289,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A289&amp;B289,AE:AE,
                                                    0)
                                            ),
                                            "Não encontrado")
                                    )</f>
        <v>2.0499999999999998</v>
      </c>
      <c r="Y289" s="58">
        <f t="shared" si="137"/>
        <v>2.0499999999999998</v>
      </c>
      <c r="Z289" s="58">
        <f>IF(
                            C289="INSUMO",
                            IFERROR(
                                INDEX(
                                    Insumos!F:F,
                                    MATCH(
                                        A289&amp;B289,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A289&amp;B289,AE:AE,
                                        0)
                                ),
                                "Não encontrado")
                        )</f>
        <v>2.0499999999999998</v>
      </c>
      <c r="AA289" s="58">
        <f t="shared" si="138"/>
        <v>2.0499999999999998</v>
      </c>
      <c r="AB289" s="59"/>
      <c r="AC289" s="59"/>
      <c r="AD289" s="129" t="s">
        <v>38</v>
      </c>
    </row>
    <row r="290" spans="1:31" x14ac:dyDescent="0.2">
      <c r="A290" s="46" t="s">
        <v>384</v>
      </c>
      <c r="B290" s="47" t="s">
        <v>42</v>
      </c>
      <c r="C290" s="48" t="s">
        <v>46</v>
      </c>
      <c r="D290" s="49" t="s">
        <v>39</v>
      </c>
      <c r="E290" s="130" t="s">
        <v>385</v>
      </c>
      <c r="F290" s="50" t="s">
        <v>80</v>
      </c>
      <c r="G290" s="50">
        <v>1</v>
      </c>
      <c r="H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I290" s="51">
        <f t="shared" si="129"/>
        <v>0</v>
      </c>
      <c r="J290" s="51">
        <f t="shared" si="130"/>
        <v>0.11</v>
      </c>
      <c r="K290" s="51">
        <f t="shared" si="130"/>
        <v>0.11</v>
      </c>
      <c r="L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M290" s="51">
        <f t="shared" si="131"/>
        <v>0</v>
      </c>
      <c r="N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O290" s="51">
        <f t="shared" si="132"/>
        <v>0</v>
      </c>
      <c r="P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Q290" s="51">
        <f t="shared" si="133"/>
        <v>0</v>
      </c>
      <c r="R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S290" s="51">
        <f t="shared" si="134"/>
        <v>0</v>
      </c>
      <c r="T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U290" s="51">
        <f t="shared" si="135"/>
        <v>0</v>
      </c>
      <c r="V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</v>
      </c>
      <c r="W290" s="51">
        <f t="shared" si="136"/>
        <v>0</v>
      </c>
      <c r="X290" s="51">
        <f>IF(
                        C290="INSUMO",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A290&amp;B290,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A290&amp;B290,AE:AE,
                                                    0)
                                            ),
                                            "Não encontrado")
                                    )</f>
        <v>0.11</v>
      </c>
      <c r="Y290" s="51">
        <f t="shared" si="137"/>
        <v>0.11</v>
      </c>
      <c r="Z290" s="51">
        <f>IF(
                            C290="INSUMO",
                            IFERROR(
                                INDEX(
                                    Insumos!F:F,
                                    MATCH(
                                        A290&amp;B290,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A290&amp;B290,AE:AE,
                                        0)
                                ),
                                "Não encontrado")
                        )</f>
        <v>0.11</v>
      </c>
      <c r="AA290" s="51">
        <f t="shared" si="138"/>
        <v>0.11</v>
      </c>
      <c r="AB290" s="52"/>
      <c r="AC290" s="52"/>
      <c r="AD290" s="130" t="s">
        <v>38</v>
      </c>
    </row>
    <row r="291" spans="1:31" x14ac:dyDescent="0.2">
      <c r="A291" s="53" t="s">
        <v>386</v>
      </c>
      <c r="B291" s="54" t="s">
        <v>42</v>
      </c>
      <c r="C291" s="55" t="s">
        <v>46</v>
      </c>
      <c r="D291" s="56" t="s">
        <v>39</v>
      </c>
      <c r="E291" s="129" t="s">
        <v>387</v>
      </c>
      <c r="F291" s="57" t="s">
        <v>80</v>
      </c>
      <c r="G291" s="57">
        <v>1</v>
      </c>
      <c r="H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I291" s="58">
        <f t="shared" si="129"/>
        <v>0</v>
      </c>
      <c r="J291" s="58">
        <f t="shared" si="130"/>
        <v>1.65</v>
      </c>
      <c r="K291" s="58">
        <f t="shared" si="130"/>
        <v>1.65</v>
      </c>
      <c r="L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M291" s="58">
        <f t="shared" si="131"/>
        <v>0</v>
      </c>
      <c r="N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O291" s="58">
        <f t="shared" si="132"/>
        <v>0</v>
      </c>
      <c r="P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Q291" s="58">
        <f t="shared" si="133"/>
        <v>0</v>
      </c>
      <c r="R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S291" s="58">
        <f t="shared" si="134"/>
        <v>0</v>
      </c>
      <c r="T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U291" s="58">
        <f t="shared" si="135"/>
        <v>0</v>
      </c>
      <c r="V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0</v>
      </c>
      <c r="W291" s="58">
        <f t="shared" si="136"/>
        <v>0</v>
      </c>
      <c r="X291" s="58">
        <f>IF(
                        C291="INSUMO",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A291&amp;B291,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A291&amp;B291,AE:AE,
                                                    0)
                                            ),
                                            "Não encontrado")
                                    )</f>
        <v>1.65</v>
      </c>
      <c r="Y291" s="58">
        <f t="shared" si="137"/>
        <v>1.65</v>
      </c>
      <c r="Z291" s="58">
        <f>IF(
                            C291="INSUMO",
                            IFERROR(
                                INDEX(
                                    Insumos!F:F,
                                    MATCH(
                                        A291&amp;B291,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A291&amp;B291,AE:AE,
                                        0)
                                ),
                                "Não encontrado")
                        )</f>
        <v>1.65</v>
      </c>
      <c r="AA291" s="58">
        <f t="shared" si="138"/>
        <v>1.65</v>
      </c>
      <c r="AB291" s="59"/>
      <c r="AC291" s="59"/>
      <c r="AD291" s="129" t="s">
        <v>38</v>
      </c>
    </row>
    <row r="292" spans="1:31" ht="25.5" x14ac:dyDescent="0.2">
      <c r="A292" s="46" t="s">
        <v>398</v>
      </c>
      <c r="B292" s="47" t="s">
        <v>42</v>
      </c>
      <c r="C292" s="48" t="s">
        <v>46</v>
      </c>
      <c r="D292" s="49" t="s">
        <v>39</v>
      </c>
      <c r="E292" s="130" t="s">
        <v>399</v>
      </c>
      <c r="F292" s="50" t="s">
        <v>80</v>
      </c>
      <c r="G292" s="50">
        <v>1</v>
      </c>
      <c r="H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I292" s="51">
        <f t="shared" si="129"/>
        <v>0</v>
      </c>
      <c r="J292" s="51">
        <f t="shared" si="130"/>
        <v>0.98</v>
      </c>
      <c r="K292" s="51">
        <f t="shared" si="130"/>
        <v>0.98</v>
      </c>
      <c r="L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M292" s="51">
        <f t="shared" si="131"/>
        <v>0</v>
      </c>
      <c r="N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O292" s="51">
        <f t="shared" si="132"/>
        <v>0</v>
      </c>
      <c r="P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Q292" s="51">
        <f t="shared" si="133"/>
        <v>0</v>
      </c>
      <c r="R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S292" s="51">
        <f t="shared" si="134"/>
        <v>0</v>
      </c>
      <c r="T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U292" s="51">
        <f t="shared" si="135"/>
        <v>0</v>
      </c>
      <c r="V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</v>
      </c>
      <c r="W292" s="51">
        <f t="shared" si="136"/>
        <v>0</v>
      </c>
      <c r="X292" s="51">
        <f>IF(
                        C292="INSUMO",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A292&amp;B292,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A292&amp;B292,AE:AE,
                                                    0)
                                            ),
                                            "Não encontrado")
                                    )</f>
        <v>0.98</v>
      </c>
      <c r="Y292" s="51">
        <f t="shared" si="137"/>
        <v>0.98</v>
      </c>
      <c r="Z292" s="51">
        <f>IF(
                            C292="INSUMO",
                            IFERROR(
                                INDEX(
                                    Insumos!F:F,
                                    MATCH(
                                        A292&amp;B292,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A292&amp;B292,AE:AE,
                                        0)
                                ),
                                "Não encontrado")
                        )</f>
        <v>0.98</v>
      </c>
      <c r="AA292" s="51">
        <f t="shared" si="138"/>
        <v>0.98</v>
      </c>
      <c r="AB292" s="52"/>
      <c r="AC292" s="52"/>
      <c r="AD292" s="130" t="s">
        <v>38</v>
      </c>
    </row>
    <row r="293" spans="1:31" ht="25.5" x14ac:dyDescent="0.2">
      <c r="A293" s="53" t="s">
        <v>388</v>
      </c>
      <c r="B293" s="54" t="s">
        <v>42</v>
      </c>
      <c r="C293" s="55" t="s">
        <v>46</v>
      </c>
      <c r="D293" s="56" t="s">
        <v>39</v>
      </c>
      <c r="E293" s="129" t="s">
        <v>389</v>
      </c>
      <c r="F293" s="57" t="s">
        <v>80</v>
      </c>
      <c r="G293" s="57">
        <v>1</v>
      </c>
      <c r="H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I293" s="58">
        <f t="shared" si="129"/>
        <v>0</v>
      </c>
      <c r="J293" s="58">
        <f t="shared" si="130"/>
        <v>0.01</v>
      </c>
      <c r="K293" s="58">
        <f t="shared" si="130"/>
        <v>0.01</v>
      </c>
      <c r="L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M293" s="58">
        <f t="shared" si="131"/>
        <v>0</v>
      </c>
      <c r="N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O293" s="58">
        <f t="shared" si="132"/>
        <v>0</v>
      </c>
      <c r="P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Q293" s="58">
        <f t="shared" si="133"/>
        <v>0</v>
      </c>
      <c r="R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S293" s="58">
        <f t="shared" si="134"/>
        <v>0</v>
      </c>
      <c r="T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U293" s="58">
        <f t="shared" si="135"/>
        <v>0</v>
      </c>
      <c r="V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</v>
      </c>
      <c r="W293" s="58">
        <f t="shared" si="136"/>
        <v>0</v>
      </c>
      <c r="X293" s="58">
        <f>IF(
                        C293="INSUMO",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A293&amp;B293,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A293&amp;B293,AE:AE,
                                                    0)
                                            ),
                                            "Não encontrado")
                                    )</f>
        <v>0.01</v>
      </c>
      <c r="Y293" s="58">
        <f t="shared" si="137"/>
        <v>0.01</v>
      </c>
      <c r="Z293" s="58">
        <f>IF(
                            C293="INSUMO",
                            IFERROR(
                                INDEX(
                                    Insumos!F:F,
                                    MATCH(
                                        A293&amp;B293,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A293&amp;B293,AE:AE,
                                        0)
                                ),
                                "Não encontrado")
                        )</f>
        <v>0.01</v>
      </c>
      <c r="AA293" s="58">
        <f t="shared" si="138"/>
        <v>0.01</v>
      </c>
      <c r="AB293" s="59"/>
      <c r="AC293" s="59"/>
      <c r="AD293" s="129" t="s">
        <v>38</v>
      </c>
    </row>
    <row r="294" spans="1:31" x14ac:dyDescent="0.2">
      <c r="A294" s="46" t="s">
        <v>424</v>
      </c>
      <c r="B294" s="47" t="s">
        <v>42</v>
      </c>
      <c r="C294" s="48" t="s">
        <v>46</v>
      </c>
      <c r="D294" s="49" t="s">
        <v>39</v>
      </c>
      <c r="E294" s="130" t="s">
        <v>425</v>
      </c>
      <c r="F294" s="50" t="s">
        <v>80</v>
      </c>
      <c r="G294" s="50">
        <v>1</v>
      </c>
      <c r="H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I294" s="51">
        <f t="shared" si="129"/>
        <v>0</v>
      </c>
      <c r="J294" s="51">
        <f t="shared" si="130"/>
        <v>30.09</v>
      </c>
      <c r="K294" s="51">
        <f t="shared" si="130"/>
        <v>30.09</v>
      </c>
      <c r="L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30.09</v>
      </c>
      <c r="M294" s="51">
        <f t="shared" si="131"/>
        <v>30.09</v>
      </c>
      <c r="N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O294" s="51">
        <f t="shared" si="132"/>
        <v>0</v>
      </c>
      <c r="P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Q294" s="51">
        <f t="shared" si="133"/>
        <v>0</v>
      </c>
      <c r="R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S294" s="51">
        <f t="shared" si="134"/>
        <v>0</v>
      </c>
      <c r="T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U294" s="51">
        <f t="shared" si="135"/>
        <v>0</v>
      </c>
      <c r="V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W294" s="51">
        <f t="shared" si="136"/>
        <v>0</v>
      </c>
      <c r="X294" s="51">
        <f>IF(
                        C294="INSUMO",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A294&amp;B294,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A294&amp;B294,AE:AE,
                                                    0)
                                            ),
                                            "Não encontrado")
                                    )</f>
        <v>0</v>
      </c>
      <c r="Y294" s="51">
        <f t="shared" si="137"/>
        <v>0</v>
      </c>
      <c r="Z294" s="51">
        <f>IF(
                            C294="INSUMO",
                            IFERROR(
                                INDEX(
                                    Insumos!F:F,
                                    MATCH(
                                        A294&amp;B294,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A294&amp;B294,AE:AE,
                                        0)
                                ),
                                "Não encontrado")
                        )</f>
        <v>30.09</v>
      </c>
      <c r="AA294" s="51">
        <f t="shared" si="138"/>
        <v>30.09</v>
      </c>
      <c r="AB294" s="52"/>
      <c r="AC294" s="52"/>
      <c r="AD294" s="130" t="s">
        <v>38</v>
      </c>
    </row>
    <row r="295" spans="1:31" ht="25.5" x14ac:dyDescent="0.2">
      <c r="A295" s="38" t="s">
        <v>404</v>
      </c>
      <c r="B295" s="39" t="s">
        <v>42</v>
      </c>
      <c r="C295" s="40" t="s">
        <v>38</v>
      </c>
      <c r="D295" s="41" t="s">
        <v>39</v>
      </c>
      <c r="E295" s="128" t="s">
        <v>405</v>
      </c>
      <c r="F295" s="42" t="s">
        <v>80</v>
      </c>
      <c r="G295" s="43"/>
      <c r="H295" s="44"/>
      <c r="I295" s="44">
        <f>SUM(I296:I296)</f>
        <v>0</v>
      </c>
      <c r="J295" s="44"/>
      <c r="K295" s="44">
        <f>SUM(K296:K296)</f>
        <v>0.45177199999999995</v>
      </c>
      <c r="L295" s="44"/>
      <c r="M295" s="44">
        <f>SUM(M296:M296)</f>
        <v>0.45177199999999995</v>
      </c>
      <c r="N295" s="44"/>
      <c r="O295" s="44">
        <f>SUM(O296:O296)</f>
        <v>0</v>
      </c>
      <c r="P295" s="44"/>
      <c r="Q295" s="44">
        <f>SUM(Q296:Q296)</f>
        <v>0</v>
      </c>
      <c r="R295" s="44"/>
      <c r="S295" s="44">
        <f>SUM(S296:S296)</f>
        <v>0</v>
      </c>
      <c r="T295" s="44"/>
      <c r="U295" s="44">
        <f>SUM(U296:U296)</f>
        <v>0</v>
      </c>
      <c r="V295" s="44"/>
      <c r="W295" s="44">
        <f>SUM(W296:W296)</f>
        <v>0</v>
      </c>
      <c r="X295" s="44"/>
      <c r="Y295" s="44">
        <f>SUM(Y296:Y296)</f>
        <v>0</v>
      </c>
      <c r="Z295" s="44"/>
      <c r="AA295" s="44">
        <f>SUM(AA296:AA296)</f>
        <v>0.45177199999999995</v>
      </c>
      <c r="AB295" s="45" t="s">
        <v>38</v>
      </c>
      <c r="AC295" s="45"/>
      <c r="AD295" s="128" t="s">
        <v>38</v>
      </c>
      <c r="AE295" t="str">
        <f>A295&amp;B295&amp;C295</f>
        <v>95378SINAPI</v>
      </c>
    </row>
    <row r="296" spans="1:31" x14ac:dyDescent="0.2">
      <c r="A296" s="53" t="s">
        <v>125</v>
      </c>
      <c r="B296" s="54" t="s">
        <v>42</v>
      </c>
      <c r="C296" s="55" t="s">
        <v>46</v>
      </c>
      <c r="D296" s="56" t="s">
        <v>39</v>
      </c>
      <c r="E296" s="129" t="s">
        <v>126</v>
      </c>
      <c r="F296" s="57" t="s">
        <v>80</v>
      </c>
      <c r="G296" s="57">
        <v>2.12E-2</v>
      </c>
      <c r="H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I296" s="58">
        <f>H296*G296/1</f>
        <v>0</v>
      </c>
      <c r="J296" s="58">
        <f>T296 + N296 + L296 + X296 + R296 + P296 + V296</f>
        <v>21.31</v>
      </c>
      <c r="K296" s="58">
        <f>U296 + O296 + M296 + Y296 + S296 + Q296 + W296</f>
        <v>0.45177199999999995</v>
      </c>
      <c r="L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21.31</v>
      </c>
      <c r="M296" s="58">
        <f>L296*G296/1</f>
        <v>0.45177199999999995</v>
      </c>
      <c r="N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O296" s="58">
        <f>N296*G296/1</f>
        <v>0</v>
      </c>
      <c r="P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Q296" s="58">
        <f>P296*G296/1</f>
        <v>0</v>
      </c>
      <c r="R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S296" s="58">
        <f>R296*G296/1</f>
        <v>0</v>
      </c>
      <c r="T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U296" s="58">
        <f>T296*G296/1</f>
        <v>0</v>
      </c>
      <c r="V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W296" s="58">
        <f>V296*G296/1</f>
        <v>0</v>
      </c>
      <c r="X296" s="58">
        <f>IF(
                        C296="INSUMO",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A296&amp;B296,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A296&amp;B296,AE:AE,
                                                    0)
                                            ),
                                            "Não encontrado")
                                    )</f>
        <v>0</v>
      </c>
      <c r="Y296" s="58">
        <f>X296*G296/1</f>
        <v>0</v>
      </c>
      <c r="Z296" s="58">
        <f>IF(
                            C296="INSUMO",
                            IFERROR(
                                INDEX(
                                    Insumos!F:F,
                                    MATCH(
                                        A296&amp;B296,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A296&amp;B296,AE:AE,
                                        0)
                                ),
                                "Não encontrado")
                        )</f>
        <v>21.31</v>
      </c>
      <c r="AA296" s="58">
        <f>G296*Z296</f>
        <v>0.45177199999999995</v>
      </c>
      <c r="AB296" s="59"/>
      <c r="AC296" s="59"/>
      <c r="AD296" s="129" t="s">
        <v>38</v>
      </c>
    </row>
    <row r="297" spans="1:31" ht="25.5" x14ac:dyDescent="0.2">
      <c r="A297" s="38" t="s">
        <v>410</v>
      </c>
      <c r="B297" s="39" t="s">
        <v>42</v>
      </c>
      <c r="C297" s="40" t="s">
        <v>38</v>
      </c>
      <c r="D297" s="41" t="s">
        <v>39</v>
      </c>
      <c r="E297" s="128" t="s">
        <v>411</v>
      </c>
      <c r="F297" s="42" t="s">
        <v>80</v>
      </c>
      <c r="G297" s="43"/>
      <c r="H297" s="44"/>
      <c r="I297" s="44">
        <f>SUM(I298:I298)</f>
        <v>0</v>
      </c>
      <c r="J297" s="44"/>
      <c r="K297" s="44">
        <f>SUM(K298:K298)</f>
        <v>0.37781960000000003</v>
      </c>
      <c r="L297" s="44"/>
      <c r="M297" s="44">
        <f>SUM(M298:M298)</f>
        <v>0.37781960000000003</v>
      </c>
      <c r="N297" s="44"/>
      <c r="O297" s="44">
        <f>SUM(O298:O298)</f>
        <v>0</v>
      </c>
      <c r="P297" s="44"/>
      <c r="Q297" s="44">
        <f>SUM(Q298:Q298)</f>
        <v>0</v>
      </c>
      <c r="R297" s="44"/>
      <c r="S297" s="44">
        <f>SUM(S298:S298)</f>
        <v>0</v>
      </c>
      <c r="T297" s="44"/>
      <c r="U297" s="44">
        <f>SUM(U298:U298)</f>
        <v>0</v>
      </c>
      <c r="V297" s="44"/>
      <c r="W297" s="44">
        <f>SUM(W298:W298)</f>
        <v>0</v>
      </c>
      <c r="X297" s="44"/>
      <c r="Y297" s="44">
        <f>SUM(Y298:Y298)</f>
        <v>0</v>
      </c>
      <c r="Z297" s="44"/>
      <c r="AA297" s="44">
        <f>SUM(AA298:AA298)</f>
        <v>0.37781960000000003</v>
      </c>
      <c r="AB297" s="45" t="s">
        <v>38</v>
      </c>
      <c r="AC297" s="45"/>
      <c r="AD297" s="128" t="s">
        <v>38</v>
      </c>
      <c r="AE297" t="str">
        <f>A297&amp;B297&amp;C297</f>
        <v>95330SINAPI</v>
      </c>
    </row>
    <row r="298" spans="1:31" x14ac:dyDescent="0.2">
      <c r="A298" s="53" t="s">
        <v>416</v>
      </c>
      <c r="B298" s="54" t="s">
        <v>42</v>
      </c>
      <c r="C298" s="55" t="s">
        <v>46</v>
      </c>
      <c r="D298" s="56" t="s">
        <v>39</v>
      </c>
      <c r="E298" s="129" t="s">
        <v>417</v>
      </c>
      <c r="F298" s="57" t="s">
        <v>80</v>
      </c>
      <c r="G298" s="57">
        <v>1.154E-2</v>
      </c>
      <c r="H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I298" s="58">
        <f>H298*G298/1</f>
        <v>0</v>
      </c>
      <c r="J298" s="58">
        <f>T298 + N298 + L298 + X298 + R298 + P298 + V298</f>
        <v>32.74</v>
      </c>
      <c r="K298" s="58">
        <f>U298 + O298 + M298 + Y298 + S298 + Q298 + W298</f>
        <v>0.37781960000000003</v>
      </c>
      <c r="L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32.74</v>
      </c>
      <c r="M298" s="58">
        <f>L298*G298/1</f>
        <v>0.37781960000000003</v>
      </c>
      <c r="N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O298" s="58">
        <f>N298*G298/1</f>
        <v>0</v>
      </c>
      <c r="P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Q298" s="58">
        <f>P298*G298/1</f>
        <v>0</v>
      </c>
      <c r="R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S298" s="58">
        <f>R298*G298/1</f>
        <v>0</v>
      </c>
      <c r="T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U298" s="58">
        <f>T298*G298/1</f>
        <v>0</v>
      </c>
      <c r="V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W298" s="58">
        <f>V298*G298/1</f>
        <v>0</v>
      </c>
      <c r="X298" s="58">
        <f>IF(
                        C298="INSUMO",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A298&amp;B298,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A298&amp;B298,AE:AE,
                                                    0)
                                            ),
                                            "Não encontrado")
                                    )</f>
        <v>0</v>
      </c>
      <c r="Y298" s="58">
        <f>X298*G298/1</f>
        <v>0</v>
      </c>
      <c r="Z298" s="58">
        <f>IF(
                            C298="INSUMO",
                            IFERROR(
                                INDEX(
                                    Insumos!F:F,
                                    MATCH(
                                        A298&amp;B298,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A298&amp;B298,AE:AE,
                                        0)
                                ),
                                "Não encontrado")
                        )</f>
        <v>32.74</v>
      </c>
      <c r="AA298" s="58">
        <f>G298*Z298</f>
        <v>0.37781960000000003</v>
      </c>
      <c r="AB298" s="59"/>
      <c r="AC298" s="59"/>
      <c r="AD298" s="129" t="s">
        <v>38</v>
      </c>
    </row>
    <row r="299" spans="1:31" ht="25.5" x14ac:dyDescent="0.2">
      <c r="A299" s="38" t="s">
        <v>418</v>
      </c>
      <c r="B299" s="39" t="s">
        <v>42</v>
      </c>
      <c r="C299" s="40" t="s">
        <v>38</v>
      </c>
      <c r="D299" s="41" t="s">
        <v>39</v>
      </c>
      <c r="E299" s="128" t="s">
        <v>419</v>
      </c>
      <c r="F299" s="42" t="s">
        <v>80</v>
      </c>
      <c r="G299" s="43"/>
      <c r="H299" s="44"/>
      <c r="I299" s="44">
        <f>SUM(I300:I300)</f>
        <v>0</v>
      </c>
      <c r="J299" s="44"/>
      <c r="K299" s="44">
        <f>SUM(K300:K300)</f>
        <v>0.44412840000000003</v>
      </c>
      <c r="L299" s="44"/>
      <c r="M299" s="44">
        <f>SUM(M300:M300)</f>
        <v>0.44412840000000003</v>
      </c>
      <c r="N299" s="44"/>
      <c r="O299" s="44">
        <f>SUM(O300:O300)</f>
        <v>0</v>
      </c>
      <c r="P299" s="44"/>
      <c r="Q299" s="44">
        <f>SUM(Q300:Q300)</f>
        <v>0</v>
      </c>
      <c r="R299" s="44"/>
      <c r="S299" s="44">
        <f>SUM(S300:S300)</f>
        <v>0</v>
      </c>
      <c r="T299" s="44"/>
      <c r="U299" s="44">
        <f>SUM(U300:U300)</f>
        <v>0</v>
      </c>
      <c r="V299" s="44"/>
      <c r="W299" s="44">
        <f>SUM(W300:W300)</f>
        <v>0</v>
      </c>
      <c r="X299" s="44"/>
      <c r="Y299" s="44">
        <f>SUM(Y300:Y300)</f>
        <v>0</v>
      </c>
      <c r="Z299" s="44"/>
      <c r="AA299" s="44">
        <f>SUM(AA300:AA300)</f>
        <v>0.44412840000000003</v>
      </c>
      <c r="AB299" s="45" t="s">
        <v>38</v>
      </c>
      <c r="AC299" s="45"/>
      <c r="AD299" s="128" t="s">
        <v>38</v>
      </c>
      <c r="AE299" t="str">
        <f>A299&amp;B299&amp;C299</f>
        <v>95372SINAPI</v>
      </c>
    </row>
    <row r="300" spans="1:31" x14ac:dyDescent="0.2">
      <c r="A300" s="53" t="s">
        <v>424</v>
      </c>
      <c r="B300" s="54" t="s">
        <v>42</v>
      </c>
      <c r="C300" s="55" t="s">
        <v>46</v>
      </c>
      <c r="D300" s="56" t="s">
        <v>39</v>
      </c>
      <c r="E300" s="129" t="s">
        <v>425</v>
      </c>
      <c r="F300" s="57" t="s">
        <v>80</v>
      </c>
      <c r="G300" s="57">
        <v>1.4760000000000001E-2</v>
      </c>
      <c r="H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I300" s="58">
        <f>H300*G300/1</f>
        <v>0</v>
      </c>
      <c r="J300" s="58">
        <f>T300 + N300 + L300 + X300 + R300 + P300 + V300</f>
        <v>30.09</v>
      </c>
      <c r="K300" s="58">
        <f>U300 + O300 + M300 + Y300 + S300 + Q300 + W300</f>
        <v>0.44412840000000003</v>
      </c>
      <c r="L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30.09</v>
      </c>
      <c r="M300" s="58">
        <f>L300*G300/1</f>
        <v>0.44412840000000003</v>
      </c>
      <c r="N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O300" s="58">
        <f>N300*G300/1</f>
        <v>0</v>
      </c>
      <c r="P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Q300" s="58">
        <f>P300*G300/1</f>
        <v>0</v>
      </c>
      <c r="R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S300" s="58">
        <f>R300*G300/1</f>
        <v>0</v>
      </c>
      <c r="T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U300" s="58">
        <f>T300*G300/1</f>
        <v>0</v>
      </c>
      <c r="V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W300" s="58">
        <f>V300*G300/1</f>
        <v>0</v>
      </c>
      <c r="X300" s="58">
        <f>IF(
                        C300="INSUMO",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A300&amp;B300,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A300&amp;B300,AE:AE,
                                                    0)
                                            ),
                                            "Não encontrado")
                                    )</f>
        <v>0</v>
      </c>
      <c r="Y300" s="58">
        <f>X300*G300/1</f>
        <v>0</v>
      </c>
      <c r="Z300" s="58">
        <f>IF(
                            C300="INSUMO",
                            IFERROR(
                                INDEX(
                                    Insumos!F:F,
                                    MATCH(
                                        A300&amp;B300,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A300&amp;B300,AE:AE,
                                        0)
                                ),
                                "Não encontrado")
                        )</f>
        <v>30.09</v>
      </c>
      <c r="AA300" s="58">
        <f>G300*Z300</f>
        <v>0.44412840000000003</v>
      </c>
      <c r="AB300" s="59"/>
      <c r="AC300" s="59"/>
      <c r="AD300" s="129" t="s">
        <v>38</v>
      </c>
    </row>
    <row r="301" spans="1:31" x14ac:dyDescent="0.2">
      <c r="A301" s="38" t="s">
        <v>105</v>
      </c>
      <c r="B301" s="39" t="s">
        <v>42</v>
      </c>
      <c r="C301" s="40" t="s">
        <v>38</v>
      </c>
      <c r="D301" s="41" t="s">
        <v>39</v>
      </c>
      <c r="E301" s="128" t="s">
        <v>106</v>
      </c>
      <c r="F301" s="42" t="s">
        <v>80</v>
      </c>
      <c r="G301" s="43"/>
      <c r="H301" s="44"/>
      <c r="I301" s="44">
        <f>SUM(I302:I309)</f>
        <v>0</v>
      </c>
      <c r="J301" s="44"/>
      <c r="K301" s="44">
        <f>SUM(K302:K309)</f>
        <v>35.834755599999994</v>
      </c>
      <c r="L301" s="44"/>
      <c r="M301" s="44">
        <f>SUM(M302:M309)</f>
        <v>31.264755599999997</v>
      </c>
      <c r="N301" s="44"/>
      <c r="O301" s="44">
        <f>SUM(O302:O309)</f>
        <v>0</v>
      </c>
      <c r="P301" s="44"/>
      <c r="Q301" s="44">
        <f>SUM(Q302:Q309)</f>
        <v>0</v>
      </c>
      <c r="R301" s="44"/>
      <c r="S301" s="44">
        <f>SUM(S302:S309)</f>
        <v>0</v>
      </c>
      <c r="T301" s="44"/>
      <c r="U301" s="44">
        <f>SUM(U302:U309)</f>
        <v>0</v>
      </c>
      <c r="V301" s="44"/>
      <c r="W301" s="44">
        <f>SUM(W302:W309)</f>
        <v>0</v>
      </c>
      <c r="X301" s="44"/>
      <c r="Y301" s="44">
        <f>SUM(Y302:Y309)</f>
        <v>4.57</v>
      </c>
      <c r="Z301" s="44"/>
      <c r="AA301" s="44">
        <f>SUM(AA302:AA309)</f>
        <v>35.834755599999994</v>
      </c>
      <c r="AB301" s="45" t="s">
        <v>38</v>
      </c>
      <c r="AC301" s="45"/>
      <c r="AD301" s="128" t="s">
        <v>38</v>
      </c>
      <c r="AE301" t="str">
        <f>A301&amp;B301&amp;C301</f>
        <v>88261SINAPI</v>
      </c>
    </row>
    <row r="302" spans="1:31" ht="25.5" x14ac:dyDescent="0.2">
      <c r="A302" s="53" t="s">
        <v>426</v>
      </c>
      <c r="B302" s="54" t="s">
        <v>42</v>
      </c>
      <c r="C302" s="55" t="s">
        <v>78</v>
      </c>
      <c r="D302" s="56" t="s">
        <v>39</v>
      </c>
      <c r="E302" s="129" t="s">
        <v>427</v>
      </c>
      <c r="F302" s="57" t="s">
        <v>80</v>
      </c>
      <c r="G302" s="57">
        <v>1</v>
      </c>
      <c r="H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I302" s="58">
        <f t="shared" ref="I302:I309" si="139">H302*G302/1</f>
        <v>0</v>
      </c>
      <c r="J302" s="58">
        <f t="shared" ref="J302:K309" si="140">T302 + N302 + L302 + X302 + R302 + P302 + V302</f>
        <v>0.45475559999999998</v>
      </c>
      <c r="K302" s="58">
        <f t="shared" si="140"/>
        <v>0.45475559999999998</v>
      </c>
      <c r="L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0.45475559999999998</v>
      </c>
      <c r="M302" s="58">
        <f t="shared" ref="M302:M309" si="141">L302*G302/1</f>
        <v>0.45475559999999998</v>
      </c>
      <c r="N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O302" s="58">
        <f t="shared" ref="O302:O309" si="142">N302*G302/1</f>
        <v>0</v>
      </c>
      <c r="P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Q302" s="58">
        <f t="shared" ref="Q302:Q309" si="143">P302*G302/1</f>
        <v>0</v>
      </c>
      <c r="R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S302" s="58">
        <f t="shared" ref="S302:S309" si="144">R302*G302/1</f>
        <v>0</v>
      </c>
      <c r="T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U302" s="58">
        <f t="shared" ref="U302:U309" si="145">T302*G302/1</f>
        <v>0</v>
      </c>
      <c r="V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W302" s="58">
        <f t="shared" ref="W302:W309" si="146">V302*G302/1</f>
        <v>0</v>
      </c>
      <c r="X302" s="58">
        <f>IF(
                        C302="INSUMO",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A302&amp;B302,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A302&amp;B302,AE:AE,
                                                    0)
                                            ),
                                            "Não encontrado")
                                    )</f>
        <v>0</v>
      </c>
      <c r="Y302" s="58">
        <f t="shared" ref="Y302:Y309" si="147">X302*G302/1</f>
        <v>0</v>
      </c>
      <c r="Z302" s="58">
        <f>IF(
                            C302="INSUMO",
                            IFERROR(
                                INDEX(
                                    Insumos!F:F,
                                    MATCH(
                                        A302&amp;B302,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A302&amp;B302,AE:AE,
                                        0)
                                ),
                                "Não encontrado")
                        )</f>
        <v>0.45475559999999998</v>
      </c>
      <c r="AA302" s="58">
        <f t="shared" ref="AA302:AA309" si="148">G302*Z302</f>
        <v>0.45475559999999998</v>
      </c>
      <c r="AB302" s="59"/>
      <c r="AC302" s="59"/>
      <c r="AD302" s="129" t="s">
        <v>38</v>
      </c>
    </row>
    <row r="303" spans="1:31" ht="25.5" x14ac:dyDescent="0.2">
      <c r="A303" s="46" t="s">
        <v>412</v>
      </c>
      <c r="B303" s="47" t="s">
        <v>42</v>
      </c>
      <c r="C303" s="48" t="s">
        <v>46</v>
      </c>
      <c r="D303" s="49" t="s">
        <v>39</v>
      </c>
      <c r="E303" s="130" t="s">
        <v>413</v>
      </c>
      <c r="F303" s="50" t="s">
        <v>80</v>
      </c>
      <c r="G303" s="50">
        <v>1</v>
      </c>
      <c r="H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I303" s="51">
        <f t="shared" si="139"/>
        <v>0</v>
      </c>
      <c r="J303" s="51">
        <f t="shared" si="140"/>
        <v>1.52</v>
      </c>
      <c r="K303" s="51">
        <f t="shared" si="140"/>
        <v>1.52</v>
      </c>
      <c r="L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M303" s="51">
        <f t="shared" si="141"/>
        <v>0</v>
      </c>
      <c r="N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O303" s="51">
        <f t="shared" si="142"/>
        <v>0</v>
      </c>
      <c r="P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Q303" s="51">
        <f t="shared" si="143"/>
        <v>0</v>
      </c>
      <c r="R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S303" s="51">
        <f t="shared" si="144"/>
        <v>0</v>
      </c>
      <c r="T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U303" s="51">
        <f t="shared" si="145"/>
        <v>0</v>
      </c>
      <c r="V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0</v>
      </c>
      <c r="W303" s="51">
        <f t="shared" si="146"/>
        <v>0</v>
      </c>
      <c r="X303" s="51">
        <f>IF(
                        C303="INSUMO",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A303&amp;B303,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A303&amp;B303,AE:AE,
                                                    0)
                                            ),
                                            "Não encontrado")
                                    )</f>
        <v>1.52</v>
      </c>
      <c r="Y303" s="51">
        <f t="shared" si="147"/>
        <v>1.52</v>
      </c>
      <c r="Z303" s="51">
        <f>IF(
                            C303="INSUMO",
                            IFERROR(
                                INDEX(
                                    Insumos!F:F,
                                    MATCH(
                                        A303&amp;B303,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A303&amp;B303,AE:AE,
                                        0)
                                ),
                                "Não encontrado")
                        )</f>
        <v>1.52</v>
      </c>
      <c r="AA303" s="51">
        <f t="shared" si="148"/>
        <v>1.52</v>
      </c>
      <c r="AB303" s="52"/>
      <c r="AC303" s="52"/>
      <c r="AD303" s="130" t="s">
        <v>38</v>
      </c>
    </row>
    <row r="304" spans="1:31" ht="25.5" x14ac:dyDescent="0.2">
      <c r="A304" s="53" t="s">
        <v>414</v>
      </c>
      <c r="B304" s="54" t="s">
        <v>42</v>
      </c>
      <c r="C304" s="55" t="s">
        <v>46</v>
      </c>
      <c r="D304" s="56" t="s">
        <v>39</v>
      </c>
      <c r="E304" s="129" t="s">
        <v>415</v>
      </c>
      <c r="F304" s="57" t="s">
        <v>80</v>
      </c>
      <c r="G304" s="57">
        <v>1</v>
      </c>
      <c r="H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I304" s="58">
        <f t="shared" si="139"/>
        <v>0</v>
      </c>
      <c r="J304" s="58">
        <f t="shared" si="140"/>
        <v>0.3</v>
      </c>
      <c r="K304" s="58">
        <f t="shared" si="140"/>
        <v>0.3</v>
      </c>
      <c r="L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M304" s="58">
        <f t="shared" si="141"/>
        <v>0</v>
      </c>
      <c r="N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O304" s="58">
        <f t="shared" si="142"/>
        <v>0</v>
      </c>
      <c r="P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Q304" s="58">
        <f t="shared" si="143"/>
        <v>0</v>
      </c>
      <c r="R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S304" s="58">
        <f t="shared" si="144"/>
        <v>0</v>
      </c>
      <c r="T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U304" s="58">
        <f t="shared" si="145"/>
        <v>0</v>
      </c>
      <c r="V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</v>
      </c>
      <c r="W304" s="58">
        <f t="shared" si="146"/>
        <v>0</v>
      </c>
      <c r="X304" s="58">
        <f>IF(
                        C304="INSUMO",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A304&amp;B304,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A304&amp;B304,AE:AE,
                                                    0)
                                            ),
                                            "Não encontrado")
                                    )</f>
        <v>0.3</v>
      </c>
      <c r="Y304" s="58">
        <f t="shared" si="147"/>
        <v>0.3</v>
      </c>
      <c r="Z304" s="58">
        <f>IF(
                            C304="INSUMO",
                            IFERROR(
                                INDEX(
                                    Insumos!F:F,
                                    MATCH(
                                        A304&amp;B304,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A304&amp;B304,AE:AE,
                                        0)
                                ),
                                "Não encontrado")
                        )</f>
        <v>0.3</v>
      </c>
      <c r="AA304" s="58">
        <f t="shared" si="148"/>
        <v>0.3</v>
      </c>
      <c r="AB304" s="59"/>
      <c r="AC304" s="59"/>
      <c r="AD304" s="129" t="s">
        <v>38</v>
      </c>
    </row>
    <row r="305" spans="1:31" x14ac:dyDescent="0.2">
      <c r="A305" s="46" t="s">
        <v>384</v>
      </c>
      <c r="B305" s="47" t="s">
        <v>42</v>
      </c>
      <c r="C305" s="48" t="s">
        <v>46</v>
      </c>
      <c r="D305" s="49" t="s">
        <v>39</v>
      </c>
      <c r="E305" s="130" t="s">
        <v>385</v>
      </c>
      <c r="F305" s="50" t="s">
        <v>80</v>
      </c>
      <c r="G305" s="50">
        <v>1</v>
      </c>
      <c r="H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I305" s="51">
        <f t="shared" si="139"/>
        <v>0</v>
      </c>
      <c r="J305" s="51">
        <f t="shared" si="140"/>
        <v>0.11</v>
      </c>
      <c r="K305" s="51">
        <f t="shared" si="140"/>
        <v>0.11</v>
      </c>
      <c r="L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M305" s="51">
        <f t="shared" si="141"/>
        <v>0</v>
      </c>
      <c r="N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O305" s="51">
        <f t="shared" si="142"/>
        <v>0</v>
      </c>
      <c r="P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Q305" s="51">
        <f t="shared" si="143"/>
        <v>0</v>
      </c>
      <c r="R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S305" s="51">
        <f t="shared" si="144"/>
        <v>0</v>
      </c>
      <c r="T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U305" s="51">
        <f t="shared" si="145"/>
        <v>0</v>
      </c>
      <c r="V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</v>
      </c>
      <c r="W305" s="51">
        <f t="shared" si="146"/>
        <v>0</v>
      </c>
      <c r="X305" s="51">
        <f>IF(
                        C305="INSUMO",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A305&amp;B305,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A305&amp;B305,AE:AE,
                                                    0)
                                            ),
                                            "Não encontrado")
                                    )</f>
        <v>0.11</v>
      </c>
      <c r="Y305" s="51">
        <f t="shared" si="147"/>
        <v>0.11</v>
      </c>
      <c r="Z305" s="51">
        <f>IF(
                            C305="INSUMO",
                            IFERROR(
                                INDEX(
                                    Insumos!F:F,
                                    MATCH(
                                        A305&amp;B305,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A305&amp;B305,AE:AE,
                                        0)
                                ),
                                "Não encontrado")
                        )</f>
        <v>0.11</v>
      </c>
      <c r="AA305" s="51">
        <f t="shared" si="148"/>
        <v>0.11</v>
      </c>
      <c r="AB305" s="52"/>
      <c r="AC305" s="52"/>
      <c r="AD305" s="130" t="s">
        <v>38</v>
      </c>
    </row>
    <row r="306" spans="1:31" x14ac:dyDescent="0.2">
      <c r="A306" s="53" t="s">
        <v>386</v>
      </c>
      <c r="B306" s="54" t="s">
        <v>42</v>
      </c>
      <c r="C306" s="55" t="s">
        <v>46</v>
      </c>
      <c r="D306" s="56" t="s">
        <v>39</v>
      </c>
      <c r="E306" s="129" t="s">
        <v>387</v>
      </c>
      <c r="F306" s="57" t="s">
        <v>80</v>
      </c>
      <c r="G306" s="57">
        <v>1</v>
      </c>
      <c r="H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I306" s="58">
        <f t="shared" si="139"/>
        <v>0</v>
      </c>
      <c r="J306" s="58">
        <f t="shared" si="140"/>
        <v>1.65</v>
      </c>
      <c r="K306" s="58">
        <f t="shared" si="140"/>
        <v>1.65</v>
      </c>
      <c r="L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M306" s="58">
        <f t="shared" si="141"/>
        <v>0</v>
      </c>
      <c r="N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O306" s="58">
        <f t="shared" si="142"/>
        <v>0</v>
      </c>
      <c r="P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Q306" s="58">
        <f t="shared" si="143"/>
        <v>0</v>
      </c>
      <c r="R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S306" s="58">
        <f t="shared" si="144"/>
        <v>0</v>
      </c>
      <c r="T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U306" s="58">
        <f t="shared" si="145"/>
        <v>0</v>
      </c>
      <c r="V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0</v>
      </c>
      <c r="W306" s="58">
        <f t="shared" si="146"/>
        <v>0</v>
      </c>
      <c r="X306" s="58">
        <f>IF(
                        C306="INSUMO",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A306&amp;B306,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A306&amp;B306,AE:AE,
                                                    0)
                                            ),
                                            "Não encontrado")
                                    )</f>
        <v>1.65</v>
      </c>
      <c r="Y306" s="58">
        <f t="shared" si="147"/>
        <v>1.65</v>
      </c>
      <c r="Z306" s="58">
        <f>IF(
                            C306="INSUMO",
                            IFERROR(
                                INDEX(
                                    Insumos!F:F,
                                    MATCH(
                                        A306&amp;B306,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A306&amp;B306,AE:AE,
                                        0)
                                ),
                                "Não encontrado")
                        )</f>
        <v>1.65</v>
      </c>
      <c r="AA306" s="58">
        <f t="shared" si="148"/>
        <v>1.65</v>
      </c>
      <c r="AB306" s="59"/>
      <c r="AC306" s="59"/>
      <c r="AD306" s="129" t="s">
        <v>38</v>
      </c>
    </row>
    <row r="307" spans="1:31" ht="25.5" x14ac:dyDescent="0.2">
      <c r="A307" s="46" t="s">
        <v>398</v>
      </c>
      <c r="B307" s="47" t="s">
        <v>42</v>
      </c>
      <c r="C307" s="48" t="s">
        <v>46</v>
      </c>
      <c r="D307" s="49" t="s">
        <v>39</v>
      </c>
      <c r="E307" s="130" t="s">
        <v>399</v>
      </c>
      <c r="F307" s="50" t="s">
        <v>80</v>
      </c>
      <c r="G307" s="50">
        <v>1</v>
      </c>
      <c r="H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I307" s="51">
        <f t="shared" si="139"/>
        <v>0</v>
      </c>
      <c r="J307" s="51">
        <f t="shared" si="140"/>
        <v>0.98</v>
      </c>
      <c r="K307" s="51">
        <f t="shared" si="140"/>
        <v>0.98</v>
      </c>
      <c r="L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M307" s="51">
        <f t="shared" si="141"/>
        <v>0</v>
      </c>
      <c r="N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O307" s="51">
        <f t="shared" si="142"/>
        <v>0</v>
      </c>
      <c r="P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Q307" s="51">
        <f t="shared" si="143"/>
        <v>0</v>
      </c>
      <c r="R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S307" s="51">
        <f t="shared" si="144"/>
        <v>0</v>
      </c>
      <c r="T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U307" s="51">
        <f t="shared" si="145"/>
        <v>0</v>
      </c>
      <c r="V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</v>
      </c>
      <c r="W307" s="51">
        <f t="shared" si="146"/>
        <v>0</v>
      </c>
      <c r="X307" s="51">
        <f>IF(
                        C307="INSUMO",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A307&amp;B307,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A307&amp;B307,AE:AE,
                                                    0)
                                            ),
                                            "Não encontrado")
                                    )</f>
        <v>0.98</v>
      </c>
      <c r="Y307" s="51">
        <f t="shared" si="147"/>
        <v>0.98</v>
      </c>
      <c r="Z307" s="51">
        <f>IF(
                            C307="INSUMO",
                            IFERROR(
                                INDEX(
                                    Insumos!F:F,
                                    MATCH(
                                        A307&amp;B307,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A307&amp;B307,AE:AE,
                                        0)
                                ),
                                "Não encontrado")
                        )</f>
        <v>0.98</v>
      </c>
      <c r="AA307" s="51">
        <f t="shared" si="148"/>
        <v>0.98</v>
      </c>
      <c r="AB307" s="52"/>
      <c r="AC307" s="52"/>
      <c r="AD307" s="130" t="s">
        <v>38</v>
      </c>
    </row>
    <row r="308" spans="1:31" ht="25.5" x14ac:dyDescent="0.2">
      <c r="A308" s="53" t="s">
        <v>388</v>
      </c>
      <c r="B308" s="54" t="s">
        <v>42</v>
      </c>
      <c r="C308" s="55" t="s">
        <v>46</v>
      </c>
      <c r="D308" s="56" t="s">
        <v>39</v>
      </c>
      <c r="E308" s="129" t="s">
        <v>389</v>
      </c>
      <c r="F308" s="57" t="s">
        <v>80</v>
      </c>
      <c r="G308" s="57">
        <v>1</v>
      </c>
      <c r="H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I308" s="58">
        <f t="shared" si="139"/>
        <v>0</v>
      </c>
      <c r="J308" s="58">
        <f t="shared" si="140"/>
        <v>0.01</v>
      </c>
      <c r="K308" s="58">
        <f t="shared" si="140"/>
        <v>0.01</v>
      </c>
      <c r="L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M308" s="58">
        <f t="shared" si="141"/>
        <v>0</v>
      </c>
      <c r="N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O308" s="58">
        <f t="shared" si="142"/>
        <v>0</v>
      </c>
      <c r="P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Q308" s="58">
        <f t="shared" si="143"/>
        <v>0</v>
      </c>
      <c r="R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S308" s="58">
        <f t="shared" si="144"/>
        <v>0</v>
      </c>
      <c r="T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U308" s="58">
        <f t="shared" si="145"/>
        <v>0</v>
      </c>
      <c r="V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</v>
      </c>
      <c r="W308" s="58">
        <f t="shared" si="146"/>
        <v>0</v>
      </c>
      <c r="X308" s="58">
        <f>IF(
                        C308="INSUMO",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A308&amp;B308,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A308&amp;B308,AE:AE,
                                                    0)
                                            ),
                                            "Não encontrado")
                                    )</f>
        <v>0.01</v>
      </c>
      <c r="Y308" s="58">
        <f t="shared" si="147"/>
        <v>0.01</v>
      </c>
      <c r="Z308" s="58">
        <f>IF(
                            C308="INSUMO",
                            IFERROR(
                                INDEX(
                                    Insumos!F:F,
                                    MATCH(
                                        A308&amp;B308,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A308&amp;B308,AE:AE,
                                        0)
                                ),
                                "Não encontrado")
                        )</f>
        <v>0.01</v>
      </c>
      <c r="AA308" s="58">
        <f t="shared" si="148"/>
        <v>0.01</v>
      </c>
      <c r="AB308" s="59"/>
      <c r="AC308" s="59"/>
      <c r="AD308" s="129" t="s">
        <v>38</v>
      </c>
    </row>
    <row r="309" spans="1:31" x14ac:dyDescent="0.2">
      <c r="A309" s="46" t="s">
        <v>428</v>
      </c>
      <c r="B309" s="47" t="s">
        <v>42</v>
      </c>
      <c r="C309" s="48" t="s">
        <v>46</v>
      </c>
      <c r="D309" s="49" t="s">
        <v>39</v>
      </c>
      <c r="E309" s="130" t="s">
        <v>429</v>
      </c>
      <c r="F309" s="50" t="s">
        <v>80</v>
      </c>
      <c r="G309" s="50">
        <v>1</v>
      </c>
      <c r="H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I309" s="51">
        <f t="shared" si="139"/>
        <v>0</v>
      </c>
      <c r="J309" s="51">
        <f t="shared" si="140"/>
        <v>30.81</v>
      </c>
      <c r="K309" s="51">
        <f t="shared" si="140"/>
        <v>30.81</v>
      </c>
      <c r="L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30.81</v>
      </c>
      <c r="M309" s="51">
        <f t="shared" si="141"/>
        <v>30.81</v>
      </c>
      <c r="N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O309" s="51">
        <f t="shared" si="142"/>
        <v>0</v>
      </c>
      <c r="P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Q309" s="51">
        <f t="shared" si="143"/>
        <v>0</v>
      </c>
      <c r="R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S309" s="51">
        <f t="shared" si="144"/>
        <v>0</v>
      </c>
      <c r="T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U309" s="51">
        <f t="shared" si="145"/>
        <v>0</v>
      </c>
      <c r="V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W309" s="51">
        <f t="shared" si="146"/>
        <v>0</v>
      </c>
      <c r="X309" s="51">
        <f>IF(
                        C309="INSUMO",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A309&amp;B309,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A309&amp;B309,AE:AE,
                                                    0)
                                            ),
                                            "Não encontrado")
                                    )</f>
        <v>0</v>
      </c>
      <c r="Y309" s="51">
        <f t="shared" si="147"/>
        <v>0</v>
      </c>
      <c r="Z309" s="51">
        <f>IF(
                            C309="INSUMO",
                            IFERROR(
                                INDEX(
                                    Insumos!F:F,
                                    MATCH(
                                        A309&amp;B309,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A309&amp;B309,AE:AE,
                                        0)
                                ),
                                "Não encontrado")
                        )</f>
        <v>30.81</v>
      </c>
      <c r="AA309" s="51">
        <f t="shared" si="148"/>
        <v>30.81</v>
      </c>
      <c r="AB309" s="52"/>
      <c r="AC309" s="52"/>
      <c r="AD309" s="130" t="s">
        <v>38</v>
      </c>
    </row>
    <row r="310" spans="1:31" ht="25.5" x14ac:dyDescent="0.2">
      <c r="A310" s="38" t="s">
        <v>426</v>
      </c>
      <c r="B310" s="39" t="s">
        <v>42</v>
      </c>
      <c r="C310" s="40" t="s">
        <v>38</v>
      </c>
      <c r="D310" s="41" t="s">
        <v>39</v>
      </c>
      <c r="E310" s="128" t="s">
        <v>427</v>
      </c>
      <c r="F310" s="42" t="s">
        <v>80</v>
      </c>
      <c r="G310" s="43"/>
      <c r="H310" s="44"/>
      <c r="I310" s="44">
        <f>SUM(I311:I311)</f>
        <v>0</v>
      </c>
      <c r="J310" s="44"/>
      <c r="K310" s="44">
        <f>SUM(K311:K311)</f>
        <v>0.45475559999999998</v>
      </c>
      <c r="L310" s="44"/>
      <c r="M310" s="44">
        <f>SUM(M311:M311)</f>
        <v>0.45475559999999998</v>
      </c>
      <c r="N310" s="44"/>
      <c r="O310" s="44">
        <f>SUM(O311:O311)</f>
        <v>0</v>
      </c>
      <c r="P310" s="44"/>
      <c r="Q310" s="44">
        <f>SUM(Q311:Q311)</f>
        <v>0</v>
      </c>
      <c r="R310" s="44"/>
      <c r="S310" s="44">
        <f>SUM(S311:S311)</f>
        <v>0</v>
      </c>
      <c r="T310" s="44"/>
      <c r="U310" s="44">
        <f>SUM(U311:U311)</f>
        <v>0</v>
      </c>
      <c r="V310" s="44"/>
      <c r="W310" s="44">
        <f>SUM(W311:W311)</f>
        <v>0</v>
      </c>
      <c r="X310" s="44"/>
      <c r="Y310" s="44">
        <f>SUM(Y311:Y311)</f>
        <v>0</v>
      </c>
      <c r="Z310" s="44"/>
      <c r="AA310" s="44">
        <f>SUM(AA311:AA311)</f>
        <v>0.45475559999999998</v>
      </c>
      <c r="AB310" s="45" t="s">
        <v>38</v>
      </c>
      <c r="AC310" s="45"/>
      <c r="AD310" s="128" t="s">
        <v>38</v>
      </c>
      <c r="AE310" t="str">
        <f>A310&amp;B310&amp;C310</f>
        <v>95329SINAPI</v>
      </c>
    </row>
    <row r="311" spans="1:31" x14ac:dyDescent="0.2">
      <c r="A311" s="53" t="s">
        <v>428</v>
      </c>
      <c r="B311" s="54" t="s">
        <v>42</v>
      </c>
      <c r="C311" s="55" t="s">
        <v>46</v>
      </c>
      <c r="D311" s="56" t="s">
        <v>39</v>
      </c>
      <c r="E311" s="129" t="s">
        <v>429</v>
      </c>
      <c r="F311" s="57" t="s">
        <v>80</v>
      </c>
      <c r="G311" s="57">
        <v>1.4760000000000001E-2</v>
      </c>
      <c r="H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I311" s="58">
        <f>H311*G311/1</f>
        <v>0</v>
      </c>
      <c r="J311" s="58">
        <f>T311 + N311 + L311 + X311 + R311 + P311 + V311</f>
        <v>30.81</v>
      </c>
      <c r="K311" s="58">
        <f>U311 + O311 + M311 + Y311 + S311 + Q311 + W311</f>
        <v>0.45475559999999998</v>
      </c>
      <c r="L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30.81</v>
      </c>
      <c r="M311" s="58">
        <f>L311*G311/1</f>
        <v>0.45475559999999998</v>
      </c>
      <c r="N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O311" s="58">
        <f>N311*G311/1</f>
        <v>0</v>
      </c>
      <c r="P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Q311" s="58">
        <f>P311*G311/1</f>
        <v>0</v>
      </c>
      <c r="R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S311" s="58">
        <f>R311*G311/1</f>
        <v>0</v>
      </c>
      <c r="T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U311" s="58">
        <f>T311*G311/1</f>
        <v>0</v>
      </c>
      <c r="V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W311" s="58">
        <f>V311*G311/1</f>
        <v>0</v>
      </c>
      <c r="X311" s="58">
        <f>IF(
                        C311="INSUMO",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A311&amp;B311,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A311&amp;B311,AE:AE,
                                                    0)
                                            ),
                                            "Não encontrado")
                                    )</f>
        <v>0</v>
      </c>
      <c r="Y311" s="58">
        <f>X311*G311/1</f>
        <v>0</v>
      </c>
      <c r="Z311" s="58">
        <f>IF(
                            C311="INSUMO",
                            IFERROR(
                                INDEX(
                                    Insumos!F:F,
                                    MATCH(
                                        A311&amp;B311,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A311&amp;B311,AE:AE,
                                        0)
                                ),
                                "Não encontrado")
                        )</f>
        <v>30.81</v>
      </c>
      <c r="AA311" s="58">
        <f>G311*Z311</f>
        <v>0.45475559999999998</v>
      </c>
      <c r="AB311" s="59"/>
      <c r="AC311" s="59"/>
      <c r="AD311" s="129" t="s">
        <v>38</v>
      </c>
    </row>
    <row r="312" spans="1:31" x14ac:dyDescent="0.2">
      <c r="A312" s="38" t="s">
        <v>129</v>
      </c>
      <c r="B312" s="39" t="s">
        <v>42</v>
      </c>
      <c r="C312" s="40" t="s">
        <v>38</v>
      </c>
      <c r="D312" s="41" t="s">
        <v>39</v>
      </c>
      <c r="E312" s="128" t="s">
        <v>130</v>
      </c>
      <c r="F312" s="42" t="s">
        <v>80</v>
      </c>
      <c r="G312" s="43"/>
      <c r="H312" s="44"/>
      <c r="I312" s="44">
        <f>SUM(I313:I320)</f>
        <v>0</v>
      </c>
      <c r="J312" s="44"/>
      <c r="K312" s="44">
        <f>SUM(K313:K320)</f>
        <v>28.264645999999999</v>
      </c>
      <c r="L312" s="44"/>
      <c r="M312" s="44">
        <f>SUM(M313:M320)</f>
        <v>23.694646000000002</v>
      </c>
      <c r="N312" s="44"/>
      <c r="O312" s="44">
        <f>SUM(O313:O320)</f>
        <v>0</v>
      </c>
      <c r="P312" s="44"/>
      <c r="Q312" s="44">
        <f>SUM(Q313:Q320)</f>
        <v>0</v>
      </c>
      <c r="R312" s="44"/>
      <c r="S312" s="44">
        <f>SUM(S313:S320)</f>
        <v>0</v>
      </c>
      <c r="T312" s="44"/>
      <c r="U312" s="44">
        <f>SUM(U313:U320)</f>
        <v>0</v>
      </c>
      <c r="V312" s="44"/>
      <c r="W312" s="44">
        <f>SUM(W313:W320)</f>
        <v>0</v>
      </c>
      <c r="X312" s="44"/>
      <c r="Y312" s="44">
        <f>SUM(Y313:Y320)</f>
        <v>4.57</v>
      </c>
      <c r="Z312" s="44"/>
      <c r="AA312" s="44">
        <f>SUM(AA313:AA320)</f>
        <v>28.264645999999999</v>
      </c>
      <c r="AB312" s="45" t="s">
        <v>38</v>
      </c>
      <c r="AC312" s="45"/>
      <c r="AD312" s="128" t="s">
        <v>38</v>
      </c>
      <c r="AE312" t="str">
        <f>A312&amp;B312&amp;C312</f>
        <v>88239SINAPI</v>
      </c>
    </row>
    <row r="313" spans="1:31" ht="25.5" x14ac:dyDescent="0.2">
      <c r="A313" s="53" t="s">
        <v>430</v>
      </c>
      <c r="B313" s="54" t="s">
        <v>42</v>
      </c>
      <c r="C313" s="55" t="s">
        <v>78</v>
      </c>
      <c r="D313" s="56" t="s">
        <v>39</v>
      </c>
      <c r="E313" s="129" t="s">
        <v>431</v>
      </c>
      <c r="F313" s="57" t="s">
        <v>80</v>
      </c>
      <c r="G313" s="57">
        <v>1</v>
      </c>
      <c r="H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I313" s="58">
        <f t="shared" ref="I313:I320" si="149">H313*G313/1</f>
        <v>0</v>
      </c>
      <c r="J313" s="58">
        <f t="shared" ref="J313:K320" si="150">T313 + N313 + L313 + X313 + R313 + P313 + V313</f>
        <v>0.34464600000000001</v>
      </c>
      <c r="K313" s="58">
        <f t="shared" si="150"/>
        <v>0.34464600000000001</v>
      </c>
      <c r="L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0.34464600000000001</v>
      </c>
      <c r="M313" s="58">
        <f t="shared" ref="M313:M320" si="151">L313*G313/1</f>
        <v>0.34464600000000001</v>
      </c>
      <c r="N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O313" s="58">
        <f t="shared" ref="O313:O320" si="152">N313*G313/1</f>
        <v>0</v>
      </c>
      <c r="P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Q313" s="58">
        <f t="shared" ref="Q313:Q320" si="153">P313*G313/1</f>
        <v>0</v>
      </c>
      <c r="R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S313" s="58">
        <f t="shared" ref="S313:S320" si="154">R313*G313/1</f>
        <v>0</v>
      </c>
      <c r="T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U313" s="58">
        <f t="shared" ref="U313:U320" si="155">T313*G313/1</f>
        <v>0</v>
      </c>
      <c r="V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W313" s="58">
        <f t="shared" ref="W313:W320" si="156">V313*G313/1</f>
        <v>0</v>
      </c>
      <c r="X313" s="58">
        <f>IF(
                        C313="INSUMO",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A313&amp;B313,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A313&amp;B313,AE:AE,
                                                    0)
                                            ),
                                            "Não encontrado")
                                    )</f>
        <v>0</v>
      </c>
      <c r="Y313" s="58">
        <f t="shared" ref="Y313:Y320" si="157">X313*G313/1</f>
        <v>0</v>
      </c>
      <c r="Z313" s="58">
        <f>IF(
                            C313="INSUMO",
                            IFERROR(
                                INDEX(
                                    Insumos!F:F,
                                    MATCH(
                                        A313&amp;B313,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A313&amp;B313,AE:AE,
                                        0)
                                ),
                                "Não encontrado")
                        )</f>
        <v>0.34464600000000001</v>
      </c>
      <c r="AA313" s="58">
        <f t="shared" ref="AA313:AA320" si="158">G313*Z313</f>
        <v>0.34464600000000001</v>
      </c>
      <c r="AB313" s="59"/>
      <c r="AC313" s="59"/>
      <c r="AD313" s="129" t="s">
        <v>38</v>
      </c>
    </row>
    <row r="314" spans="1:31" ht="25.5" x14ac:dyDescent="0.2">
      <c r="A314" s="46" t="s">
        <v>412</v>
      </c>
      <c r="B314" s="47" t="s">
        <v>42</v>
      </c>
      <c r="C314" s="48" t="s">
        <v>46</v>
      </c>
      <c r="D314" s="49" t="s">
        <v>39</v>
      </c>
      <c r="E314" s="130" t="s">
        <v>413</v>
      </c>
      <c r="F314" s="50" t="s">
        <v>80</v>
      </c>
      <c r="G314" s="50">
        <v>1</v>
      </c>
      <c r="H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I314" s="51">
        <f t="shared" si="149"/>
        <v>0</v>
      </c>
      <c r="J314" s="51">
        <f t="shared" si="150"/>
        <v>1.52</v>
      </c>
      <c r="K314" s="51">
        <f t="shared" si="150"/>
        <v>1.52</v>
      </c>
      <c r="L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M314" s="51">
        <f t="shared" si="151"/>
        <v>0</v>
      </c>
      <c r="N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O314" s="51">
        <f t="shared" si="152"/>
        <v>0</v>
      </c>
      <c r="P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Q314" s="51">
        <f t="shared" si="153"/>
        <v>0</v>
      </c>
      <c r="R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S314" s="51">
        <f t="shared" si="154"/>
        <v>0</v>
      </c>
      <c r="T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U314" s="51">
        <f t="shared" si="155"/>
        <v>0</v>
      </c>
      <c r="V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0</v>
      </c>
      <c r="W314" s="51">
        <f t="shared" si="156"/>
        <v>0</v>
      </c>
      <c r="X314" s="51">
        <f>IF(
                        C314="INSUMO",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A314&amp;B314,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A314&amp;B314,AE:AE,
                                                    0)
                                            ),
                                            "Não encontrado")
                                    )</f>
        <v>1.52</v>
      </c>
      <c r="Y314" s="51">
        <f t="shared" si="157"/>
        <v>1.52</v>
      </c>
      <c r="Z314" s="51">
        <f>IF(
                            C314="INSUMO",
                            IFERROR(
                                INDEX(
                                    Insumos!F:F,
                                    MATCH(
                                        A314&amp;B314,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A314&amp;B314,AE:AE,
                                        0)
                                ),
                                "Não encontrado")
                        )</f>
        <v>1.52</v>
      </c>
      <c r="AA314" s="51">
        <f t="shared" si="158"/>
        <v>1.52</v>
      </c>
      <c r="AB314" s="52"/>
      <c r="AC314" s="52"/>
      <c r="AD314" s="130" t="s">
        <v>38</v>
      </c>
    </row>
    <row r="315" spans="1:31" ht="25.5" x14ac:dyDescent="0.2">
      <c r="A315" s="53" t="s">
        <v>414</v>
      </c>
      <c r="B315" s="54" t="s">
        <v>42</v>
      </c>
      <c r="C315" s="55" t="s">
        <v>46</v>
      </c>
      <c r="D315" s="56" t="s">
        <v>39</v>
      </c>
      <c r="E315" s="129" t="s">
        <v>415</v>
      </c>
      <c r="F315" s="57" t="s">
        <v>80</v>
      </c>
      <c r="G315" s="57">
        <v>1</v>
      </c>
      <c r="H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I315" s="58">
        <f t="shared" si="149"/>
        <v>0</v>
      </c>
      <c r="J315" s="58">
        <f t="shared" si="150"/>
        <v>0.3</v>
      </c>
      <c r="K315" s="58">
        <f t="shared" si="150"/>
        <v>0.3</v>
      </c>
      <c r="L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M315" s="58">
        <f t="shared" si="151"/>
        <v>0</v>
      </c>
      <c r="N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O315" s="58">
        <f t="shared" si="152"/>
        <v>0</v>
      </c>
      <c r="P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Q315" s="58">
        <f t="shared" si="153"/>
        <v>0</v>
      </c>
      <c r="R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S315" s="58">
        <f t="shared" si="154"/>
        <v>0</v>
      </c>
      <c r="T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U315" s="58">
        <f t="shared" si="155"/>
        <v>0</v>
      </c>
      <c r="V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</v>
      </c>
      <c r="W315" s="58">
        <f t="shared" si="156"/>
        <v>0</v>
      </c>
      <c r="X315" s="58">
        <f>IF(
                        C315="INSUMO",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A315&amp;B315,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A315&amp;B315,AE:AE,
                                                    0)
                                            ),
                                            "Não encontrado")
                                    )</f>
        <v>0.3</v>
      </c>
      <c r="Y315" s="58">
        <f t="shared" si="157"/>
        <v>0.3</v>
      </c>
      <c r="Z315" s="58">
        <f>IF(
                            C315="INSUMO",
                            IFERROR(
                                INDEX(
                                    Insumos!F:F,
                                    MATCH(
                                        A315&amp;B315,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A315&amp;B315,AE:AE,
                                        0)
                                ),
                                "Não encontrado")
                        )</f>
        <v>0.3</v>
      </c>
      <c r="AA315" s="58">
        <f t="shared" si="158"/>
        <v>0.3</v>
      </c>
      <c r="AB315" s="59"/>
      <c r="AC315" s="59"/>
      <c r="AD315" s="129" t="s">
        <v>38</v>
      </c>
    </row>
    <row r="316" spans="1:31" x14ac:dyDescent="0.2">
      <c r="A316" s="46" t="s">
        <v>384</v>
      </c>
      <c r="B316" s="47" t="s">
        <v>42</v>
      </c>
      <c r="C316" s="48" t="s">
        <v>46</v>
      </c>
      <c r="D316" s="49" t="s">
        <v>39</v>
      </c>
      <c r="E316" s="130" t="s">
        <v>385</v>
      </c>
      <c r="F316" s="50" t="s">
        <v>80</v>
      </c>
      <c r="G316" s="50">
        <v>1</v>
      </c>
      <c r="H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I316" s="51">
        <f t="shared" si="149"/>
        <v>0</v>
      </c>
      <c r="J316" s="51">
        <f t="shared" si="150"/>
        <v>0.11</v>
      </c>
      <c r="K316" s="51">
        <f t="shared" si="150"/>
        <v>0.11</v>
      </c>
      <c r="L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M316" s="51">
        <f t="shared" si="151"/>
        <v>0</v>
      </c>
      <c r="N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O316" s="51">
        <f t="shared" si="152"/>
        <v>0</v>
      </c>
      <c r="P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Q316" s="51">
        <f t="shared" si="153"/>
        <v>0</v>
      </c>
      <c r="R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S316" s="51">
        <f t="shared" si="154"/>
        <v>0</v>
      </c>
      <c r="T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U316" s="51">
        <f t="shared" si="155"/>
        <v>0</v>
      </c>
      <c r="V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</v>
      </c>
      <c r="W316" s="51">
        <f t="shared" si="156"/>
        <v>0</v>
      </c>
      <c r="X316" s="51">
        <f>IF(
                        C316="INSUMO",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A316&amp;B316,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A316&amp;B316,AE:AE,
                                                    0)
                                            ),
                                            "Não encontrado")
                                    )</f>
        <v>0.11</v>
      </c>
      <c r="Y316" s="51">
        <f t="shared" si="157"/>
        <v>0.11</v>
      </c>
      <c r="Z316" s="51">
        <f>IF(
                            C316="INSUMO",
                            IFERROR(
                                INDEX(
                                    Insumos!F:F,
                                    MATCH(
                                        A316&amp;B316,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A316&amp;B316,AE:AE,
                                        0)
                                ),
                                "Não encontrado")
                        )</f>
        <v>0.11</v>
      </c>
      <c r="AA316" s="51">
        <f t="shared" si="158"/>
        <v>0.11</v>
      </c>
      <c r="AB316" s="52"/>
      <c r="AC316" s="52"/>
      <c r="AD316" s="130" t="s">
        <v>38</v>
      </c>
    </row>
    <row r="317" spans="1:31" x14ac:dyDescent="0.2">
      <c r="A317" s="53" t="s">
        <v>386</v>
      </c>
      <c r="B317" s="54" t="s">
        <v>42</v>
      </c>
      <c r="C317" s="55" t="s">
        <v>46</v>
      </c>
      <c r="D317" s="56" t="s">
        <v>39</v>
      </c>
      <c r="E317" s="129" t="s">
        <v>387</v>
      </c>
      <c r="F317" s="57" t="s">
        <v>80</v>
      </c>
      <c r="G317" s="57">
        <v>1</v>
      </c>
      <c r="H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I317" s="58">
        <f t="shared" si="149"/>
        <v>0</v>
      </c>
      <c r="J317" s="58">
        <f t="shared" si="150"/>
        <v>1.65</v>
      </c>
      <c r="K317" s="58">
        <f t="shared" si="150"/>
        <v>1.65</v>
      </c>
      <c r="L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M317" s="58">
        <f t="shared" si="151"/>
        <v>0</v>
      </c>
      <c r="N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O317" s="58">
        <f t="shared" si="152"/>
        <v>0</v>
      </c>
      <c r="P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Q317" s="58">
        <f t="shared" si="153"/>
        <v>0</v>
      </c>
      <c r="R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S317" s="58">
        <f t="shared" si="154"/>
        <v>0</v>
      </c>
      <c r="T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U317" s="58">
        <f t="shared" si="155"/>
        <v>0</v>
      </c>
      <c r="V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0</v>
      </c>
      <c r="W317" s="58">
        <f t="shared" si="156"/>
        <v>0</v>
      </c>
      <c r="X317" s="58">
        <f>IF(
                        C317="INSUMO",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A317&amp;B317,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A317&amp;B317,AE:AE,
                                                    0)
                                            ),
                                            "Não encontrado")
                                    )</f>
        <v>1.65</v>
      </c>
      <c r="Y317" s="58">
        <f t="shared" si="157"/>
        <v>1.65</v>
      </c>
      <c r="Z317" s="58">
        <f>IF(
                            C317="INSUMO",
                            IFERROR(
                                INDEX(
                                    Insumos!F:F,
                                    MATCH(
                                        A317&amp;B317,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A317&amp;B317,AE:AE,
                                        0)
                                ),
                                "Não encontrado")
                        )</f>
        <v>1.65</v>
      </c>
      <c r="AA317" s="58">
        <f t="shared" si="158"/>
        <v>1.65</v>
      </c>
      <c r="AB317" s="59"/>
      <c r="AC317" s="59"/>
      <c r="AD317" s="129" t="s">
        <v>38</v>
      </c>
    </row>
    <row r="318" spans="1:31" ht="25.5" x14ac:dyDescent="0.2">
      <c r="A318" s="46" t="s">
        <v>398</v>
      </c>
      <c r="B318" s="47" t="s">
        <v>42</v>
      </c>
      <c r="C318" s="48" t="s">
        <v>46</v>
      </c>
      <c r="D318" s="49" t="s">
        <v>39</v>
      </c>
      <c r="E318" s="130" t="s">
        <v>399</v>
      </c>
      <c r="F318" s="50" t="s">
        <v>80</v>
      </c>
      <c r="G318" s="50">
        <v>1</v>
      </c>
      <c r="H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I318" s="51">
        <f t="shared" si="149"/>
        <v>0</v>
      </c>
      <c r="J318" s="51">
        <f t="shared" si="150"/>
        <v>0.98</v>
      </c>
      <c r="K318" s="51">
        <f t="shared" si="150"/>
        <v>0.98</v>
      </c>
      <c r="L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M318" s="51">
        <f t="shared" si="151"/>
        <v>0</v>
      </c>
      <c r="N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O318" s="51">
        <f t="shared" si="152"/>
        <v>0</v>
      </c>
      <c r="P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Q318" s="51">
        <f t="shared" si="153"/>
        <v>0</v>
      </c>
      <c r="R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S318" s="51">
        <f t="shared" si="154"/>
        <v>0</v>
      </c>
      <c r="T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U318" s="51">
        <f t="shared" si="155"/>
        <v>0</v>
      </c>
      <c r="V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</v>
      </c>
      <c r="W318" s="51">
        <f t="shared" si="156"/>
        <v>0</v>
      </c>
      <c r="X318" s="51">
        <f>IF(
                        C318="INSUMO",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A318&amp;B318,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A318&amp;B318,AE:AE,
                                                    0)
                                            ),
                                            "Não encontrado")
                                    )</f>
        <v>0.98</v>
      </c>
      <c r="Y318" s="51">
        <f t="shared" si="157"/>
        <v>0.98</v>
      </c>
      <c r="Z318" s="51">
        <f>IF(
                            C318="INSUMO",
                            IFERROR(
                                INDEX(
                                    Insumos!F:F,
                                    MATCH(
                                        A318&amp;B318,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A318&amp;B318,AE:AE,
                                        0)
                                ),
                                "Não encontrado")
                        )</f>
        <v>0.98</v>
      </c>
      <c r="AA318" s="51">
        <f t="shared" si="158"/>
        <v>0.98</v>
      </c>
      <c r="AB318" s="52"/>
      <c r="AC318" s="52"/>
      <c r="AD318" s="130" t="s">
        <v>38</v>
      </c>
    </row>
    <row r="319" spans="1:31" ht="25.5" x14ac:dyDescent="0.2">
      <c r="A319" s="53" t="s">
        <v>388</v>
      </c>
      <c r="B319" s="54" t="s">
        <v>42</v>
      </c>
      <c r="C319" s="55" t="s">
        <v>46</v>
      </c>
      <c r="D319" s="56" t="s">
        <v>39</v>
      </c>
      <c r="E319" s="129" t="s">
        <v>389</v>
      </c>
      <c r="F319" s="57" t="s">
        <v>80</v>
      </c>
      <c r="G319" s="57">
        <v>1</v>
      </c>
      <c r="H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I319" s="58">
        <f t="shared" si="149"/>
        <v>0</v>
      </c>
      <c r="J319" s="58">
        <f t="shared" si="150"/>
        <v>0.01</v>
      </c>
      <c r="K319" s="58">
        <f t="shared" si="150"/>
        <v>0.01</v>
      </c>
      <c r="L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M319" s="58">
        <f t="shared" si="151"/>
        <v>0</v>
      </c>
      <c r="N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O319" s="58">
        <f t="shared" si="152"/>
        <v>0</v>
      </c>
      <c r="P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Q319" s="58">
        <f t="shared" si="153"/>
        <v>0</v>
      </c>
      <c r="R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S319" s="58">
        <f t="shared" si="154"/>
        <v>0</v>
      </c>
      <c r="T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U319" s="58">
        <f t="shared" si="155"/>
        <v>0</v>
      </c>
      <c r="V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</v>
      </c>
      <c r="W319" s="58">
        <f t="shared" si="156"/>
        <v>0</v>
      </c>
      <c r="X319" s="58">
        <f>IF(
                        C319="INSUMO",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A319&amp;B319,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A319&amp;B319,AE:AE,
                                                    0)
                                            ),
                                            "Não encontrado")
                                    )</f>
        <v>0.01</v>
      </c>
      <c r="Y319" s="58">
        <f t="shared" si="157"/>
        <v>0.01</v>
      </c>
      <c r="Z319" s="58">
        <f>IF(
                            C319="INSUMO",
                            IFERROR(
                                INDEX(
                                    Insumos!F:F,
                                    MATCH(
                                        A319&amp;B319,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A319&amp;B319,AE:AE,
                                        0)
                                ),
                                "Não encontrado")
                        )</f>
        <v>0.01</v>
      </c>
      <c r="AA319" s="58">
        <f t="shared" si="158"/>
        <v>0.01</v>
      </c>
      <c r="AB319" s="59"/>
      <c r="AC319" s="59"/>
      <c r="AD319" s="129" t="s">
        <v>38</v>
      </c>
    </row>
    <row r="320" spans="1:31" x14ac:dyDescent="0.2">
      <c r="A320" s="46" t="s">
        <v>432</v>
      </c>
      <c r="B320" s="47" t="s">
        <v>42</v>
      </c>
      <c r="C320" s="48" t="s">
        <v>46</v>
      </c>
      <c r="D320" s="49" t="s">
        <v>39</v>
      </c>
      <c r="E320" s="130" t="s">
        <v>433</v>
      </c>
      <c r="F320" s="50" t="s">
        <v>80</v>
      </c>
      <c r="G320" s="50">
        <v>1</v>
      </c>
      <c r="H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I320" s="51">
        <f t="shared" si="149"/>
        <v>0</v>
      </c>
      <c r="J320" s="51">
        <f t="shared" si="150"/>
        <v>23.35</v>
      </c>
      <c r="K320" s="51">
        <f t="shared" si="150"/>
        <v>23.35</v>
      </c>
      <c r="L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23.35</v>
      </c>
      <c r="M320" s="51">
        <f t="shared" si="151"/>
        <v>23.35</v>
      </c>
      <c r="N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O320" s="51">
        <f t="shared" si="152"/>
        <v>0</v>
      </c>
      <c r="P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Q320" s="51">
        <f t="shared" si="153"/>
        <v>0</v>
      </c>
      <c r="R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S320" s="51">
        <f t="shared" si="154"/>
        <v>0</v>
      </c>
      <c r="T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U320" s="51">
        <f t="shared" si="155"/>
        <v>0</v>
      </c>
      <c r="V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W320" s="51">
        <f t="shared" si="156"/>
        <v>0</v>
      </c>
      <c r="X320" s="51">
        <f>IF(
                        C320="INSUMO",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A320&amp;B320,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A320&amp;B320,AE:AE,
                                                    0)
                                            ),
                                            "Não encontrado")
                                    )</f>
        <v>0</v>
      </c>
      <c r="Y320" s="51">
        <f t="shared" si="157"/>
        <v>0</v>
      </c>
      <c r="Z320" s="51">
        <f>IF(
                            C320="INSUMO",
                            IFERROR(
                                INDEX(
                                    Insumos!F:F,
                                    MATCH(
                                        A320&amp;B320,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A320&amp;B320,AE:AE,
                                        0)
                                ),
                                "Não encontrado")
                        )</f>
        <v>23.35</v>
      </c>
      <c r="AA320" s="51">
        <f t="shared" si="158"/>
        <v>23.35</v>
      </c>
      <c r="AB320" s="52"/>
      <c r="AC320" s="52"/>
      <c r="AD320" s="130" t="s">
        <v>38</v>
      </c>
    </row>
    <row r="321" spans="1:31" ht="25.5" x14ac:dyDescent="0.2">
      <c r="A321" s="38" t="s">
        <v>430</v>
      </c>
      <c r="B321" s="39" t="s">
        <v>42</v>
      </c>
      <c r="C321" s="40" t="s">
        <v>38</v>
      </c>
      <c r="D321" s="41" t="s">
        <v>39</v>
      </c>
      <c r="E321" s="128" t="s">
        <v>431</v>
      </c>
      <c r="F321" s="42" t="s">
        <v>80</v>
      </c>
      <c r="G321" s="43"/>
      <c r="H321" s="44"/>
      <c r="I321" s="44">
        <f>SUM(I322:I322)</f>
        <v>0</v>
      </c>
      <c r="J321" s="44"/>
      <c r="K321" s="44">
        <f>SUM(K322:K322)</f>
        <v>0.34464600000000001</v>
      </c>
      <c r="L321" s="44"/>
      <c r="M321" s="44">
        <f>SUM(M322:M322)</f>
        <v>0.34464600000000001</v>
      </c>
      <c r="N321" s="44"/>
      <c r="O321" s="44">
        <f>SUM(O322:O322)</f>
        <v>0</v>
      </c>
      <c r="P321" s="44"/>
      <c r="Q321" s="44">
        <f>SUM(Q322:Q322)</f>
        <v>0</v>
      </c>
      <c r="R321" s="44"/>
      <c r="S321" s="44">
        <f>SUM(S322:S322)</f>
        <v>0</v>
      </c>
      <c r="T321" s="44"/>
      <c r="U321" s="44">
        <f>SUM(U322:U322)</f>
        <v>0</v>
      </c>
      <c r="V321" s="44"/>
      <c r="W321" s="44">
        <f>SUM(W322:W322)</f>
        <v>0</v>
      </c>
      <c r="X321" s="44"/>
      <c r="Y321" s="44">
        <f>SUM(Y322:Y322)</f>
        <v>0</v>
      </c>
      <c r="Z321" s="44"/>
      <c r="AA321" s="44">
        <f>SUM(AA322:AA322)</f>
        <v>0.34464600000000001</v>
      </c>
      <c r="AB321" s="45" t="s">
        <v>38</v>
      </c>
      <c r="AC321" s="45"/>
      <c r="AD321" s="128" t="s">
        <v>38</v>
      </c>
      <c r="AE321" t="str">
        <f>A321&amp;B321&amp;C321</f>
        <v>95309SINAPI</v>
      </c>
    </row>
    <row r="322" spans="1:31" x14ac:dyDescent="0.2">
      <c r="A322" s="53" t="s">
        <v>432</v>
      </c>
      <c r="B322" s="54" t="s">
        <v>42</v>
      </c>
      <c r="C322" s="55" t="s">
        <v>46</v>
      </c>
      <c r="D322" s="56" t="s">
        <v>39</v>
      </c>
      <c r="E322" s="129" t="s">
        <v>433</v>
      </c>
      <c r="F322" s="57" t="s">
        <v>80</v>
      </c>
      <c r="G322" s="57">
        <v>1.4760000000000001E-2</v>
      </c>
      <c r="H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I322" s="58">
        <f>H322*G322/1</f>
        <v>0</v>
      </c>
      <c r="J322" s="58">
        <f>T322 + N322 + L322 + X322 + R322 + P322 + V322</f>
        <v>23.35</v>
      </c>
      <c r="K322" s="58">
        <f>U322 + O322 + M322 + Y322 + S322 + Q322 + W322</f>
        <v>0.34464600000000001</v>
      </c>
      <c r="L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23.35</v>
      </c>
      <c r="M322" s="58">
        <f>L322*G322/1</f>
        <v>0.34464600000000001</v>
      </c>
      <c r="N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O322" s="58">
        <f>N322*G322/1</f>
        <v>0</v>
      </c>
      <c r="P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Q322" s="58">
        <f>P322*G322/1</f>
        <v>0</v>
      </c>
      <c r="R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S322" s="58">
        <f>R322*G322/1</f>
        <v>0</v>
      </c>
      <c r="T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U322" s="58">
        <f>T322*G322/1</f>
        <v>0</v>
      </c>
      <c r="V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W322" s="58">
        <f>V322*G322/1</f>
        <v>0</v>
      </c>
      <c r="X322" s="58">
        <f>IF(
                        C322="INSUMO",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A322&amp;B322,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A322&amp;B322,AE:AE,
                                                    0)
                                            ),
                                            "Não encontrado")
                                    )</f>
        <v>0</v>
      </c>
      <c r="Y322" s="58">
        <f>X322*G322/1</f>
        <v>0</v>
      </c>
      <c r="Z322" s="58">
        <f>IF(
                            C322="INSUMO",
                            IFERROR(
                                INDEX(
                                    Insumos!F:F,
                                    MATCH(
                                        A322&amp;B322,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A322&amp;B322,AE:AE,
                                        0)
                                ),
                                "Não encontrado")
                        )</f>
        <v>23.35</v>
      </c>
      <c r="AA322" s="58">
        <f>G322*Z322</f>
        <v>0.34464600000000001</v>
      </c>
      <c r="AB322" s="59"/>
      <c r="AC322" s="59"/>
      <c r="AD322" s="129" t="s">
        <v>38</v>
      </c>
    </row>
    <row r="323" spans="1:31" x14ac:dyDescent="0.2">
      <c r="A323" s="38" t="s">
        <v>150</v>
      </c>
      <c r="B323" s="39" t="s">
        <v>42</v>
      </c>
      <c r="C323" s="40" t="s">
        <v>38</v>
      </c>
      <c r="D323" s="41" t="s">
        <v>39</v>
      </c>
      <c r="E323" s="128" t="s">
        <v>151</v>
      </c>
      <c r="F323" s="42" t="s">
        <v>80</v>
      </c>
      <c r="G323" s="43"/>
      <c r="H323" s="44"/>
      <c r="I323" s="44">
        <f>SUM(I324:I331)</f>
        <v>0</v>
      </c>
      <c r="J323" s="44"/>
      <c r="K323" s="44">
        <f>SUM(K324:K331)</f>
        <v>46.655039200000004</v>
      </c>
      <c r="L323" s="44"/>
      <c r="M323" s="44">
        <f>SUM(M324:M331)</f>
        <v>41.555039200000003</v>
      </c>
      <c r="N323" s="44"/>
      <c r="O323" s="44">
        <f>SUM(O324:O331)</f>
        <v>0</v>
      </c>
      <c r="P323" s="44"/>
      <c r="Q323" s="44">
        <f>SUM(Q324:Q331)</f>
        <v>0</v>
      </c>
      <c r="R323" s="44"/>
      <c r="S323" s="44">
        <f>SUM(S324:S331)</f>
        <v>0</v>
      </c>
      <c r="T323" s="44"/>
      <c r="U323" s="44">
        <f>SUM(U324:U331)</f>
        <v>0</v>
      </c>
      <c r="V323" s="44"/>
      <c r="W323" s="44">
        <f>SUM(W324:W331)</f>
        <v>0</v>
      </c>
      <c r="X323" s="44"/>
      <c r="Y323" s="44">
        <f>SUM(Y324:Y331)</f>
        <v>5.0999999999999996</v>
      </c>
      <c r="Z323" s="44"/>
      <c r="AA323" s="44">
        <f>SUM(AA324:AA331)</f>
        <v>46.655039200000004</v>
      </c>
      <c r="AB323" s="45" t="s">
        <v>38</v>
      </c>
      <c r="AC323" s="45"/>
      <c r="AD323" s="128" t="s">
        <v>38</v>
      </c>
      <c r="AE323" t="str">
        <f>A323&amp;B323&amp;C323</f>
        <v>88264SINAPI</v>
      </c>
    </row>
    <row r="324" spans="1:31" ht="25.5" x14ac:dyDescent="0.2">
      <c r="A324" s="53" t="s">
        <v>434</v>
      </c>
      <c r="B324" s="54" t="s">
        <v>42</v>
      </c>
      <c r="C324" s="55" t="s">
        <v>78</v>
      </c>
      <c r="D324" s="56" t="s">
        <v>39</v>
      </c>
      <c r="E324" s="129" t="s">
        <v>435</v>
      </c>
      <c r="F324" s="57" t="s">
        <v>80</v>
      </c>
      <c r="G324" s="57">
        <v>1</v>
      </c>
      <c r="H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I324" s="58">
        <f t="shared" ref="I324:I331" si="159">H324*G324/1</f>
        <v>0</v>
      </c>
      <c r="J324" s="58">
        <f t="shared" ref="J324:K331" si="160">T324 + N324 + L324 + X324 + R324 + P324 + V324</f>
        <v>1.4950392000000001</v>
      </c>
      <c r="K324" s="58">
        <f t="shared" si="160"/>
        <v>1.4950392000000001</v>
      </c>
      <c r="L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1.4950392000000001</v>
      </c>
      <c r="M324" s="58">
        <f t="shared" ref="M324:M331" si="161">L324*G324/1</f>
        <v>1.4950392000000001</v>
      </c>
      <c r="N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O324" s="58">
        <f t="shared" ref="O324:O331" si="162">N324*G324/1</f>
        <v>0</v>
      </c>
      <c r="P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Q324" s="58">
        <f t="shared" ref="Q324:Q331" si="163">P324*G324/1</f>
        <v>0</v>
      </c>
      <c r="R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S324" s="58">
        <f t="shared" ref="S324:S331" si="164">R324*G324/1</f>
        <v>0</v>
      </c>
      <c r="T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U324" s="58">
        <f t="shared" ref="U324:U331" si="165">T324*G324/1</f>
        <v>0</v>
      </c>
      <c r="V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W324" s="58">
        <f t="shared" ref="W324:W331" si="166">V324*G324/1</f>
        <v>0</v>
      </c>
      <c r="X324" s="58">
        <f>IF(
                        C324="INSUMO",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A324&amp;B324,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A324&amp;B324,AE:AE,
                                                    0)
                                            ),
                                            "Não encontrado")
                                    )</f>
        <v>0</v>
      </c>
      <c r="Y324" s="58">
        <f t="shared" ref="Y324:Y331" si="167">X324*G324/1</f>
        <v>0</v>
      </c>
      <c r="Z324" s="58">
        <f>IF(
                            C324="INSUMO",
                            IFERROR(
                                INDEX(
                                    Insumos!F:F,
                                    MATCH(
                                        A324&amp;B324,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A324&amp;B324,AE:AE,
                                        0)
                                ),
                                "Não encontrado")
                        )</f>
        <v>1.4950392000000001</v>
      </c>
      <c r="AA324" s="58">
        <f t="shared" ref="AA324:AA331" si="168">G324*Z324</f>
        <v>1.4950392000000001</v>
      </c>
      <c r="AB324" s="59"/>
      <c r="AC324" s="59"/>
      <c r="AD324" s="129" t="s">
        <v>38</v>
      </c>
    </row>
    <row r="325" spans="1:31" ht="25.5" x14ac:dyDescent="0.2">
      <c r="A325" s="46" t="s">
        <v>436</v>
      </c>
      <c r="B325" s="47" t="s">
        <v>42</v>
      </c>
      <c r="C325" s="48" t="s">
        <v>46</v>
      </c>
      <c r="D325" s="49" t="s">
        <v>39</v>
      </c>
      <c r="E325" s="130" t="s">
        <v>437</v>
      </c>
      <c r="F325" s="50" t="s">
        <v>80</v>
      </c>
      <c r="G325" s="50">
        <v>1</v>
      </c>
      <c r="H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I325" s="51">
        <f t="shared" si="159"/>
        <v>0</v>
      </c>
      <c r="J325" s="51">
        <f t="shared" si="160"/>
        <v>1.45</v>
      </c>
      <c r="K325" s="51">
        <f t="shared" si="160"/>
        <v>1.45</v>
      </c>
      <c r="L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M325" s="51">
        <f t="shared" si="161"/>
        <v>0</v>
      </c>
      <c r="N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O325" s="51">
        <f t="shared" si="162"/>
        <v>0</v>
      </c>
      <c r="P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Q325" s="51">
        <f t="shared" si="163"/>
        <v>0</v>
      </c>
      <c r="R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S325" s="51">
        <f t="shared" si="164"/>
        <v>0</v>
      </c>
      <c r="T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U325" s="51">
        <f t="shared" si="165"/>
        <v>0</v>
      </c>
      <c r="V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0</v>
      </c>
      <c r="W325" s="51">
        <f t="shared" si="166"/>
        <v>0</v>
      </c>
      <c r="X325" s="51">
        <f>IF(
                        C325="INSUMO",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A325&amp;B325,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A325&amp;B325,AE:AE,
                                                    0)
                                            ),
                                            "Não encontrado")
                                    )</f>
        <v>1.45</v>
      </c>
      <c r="Y325" s="51">
        <f t="shared" si="167"/>
        <v>1.45</v>
      </c>
      <c r="Z325" s="51">
        <f>IF(
                            C325="INSUMO",
                            IFERROR(
                                INDEX(
                                    Insumos!F:F,
                                    MATCH(
                                        A325&amp;B325,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A325&amp;B325,AE:AE,
                                        0)
                                ),
                                "Não encontrado")
                        )</f>
        <v>1.45</v>
      </c>
      <c r="AA325" s="51">
        <f t="shared" si="168"/>
        <v>1.45</v>
      </c>
      <c r="AB325" s="52"/>
      <c r="AC325" s="52"/>
      <c r="AD325" s="130" t="s">
        <v>38</v>
      </c>
    </row>
    <row r="326" spans="1:31" ht="25.5" x14ac:dyDescent="0.2">
      <c r="A326" s="53" t="s">
        <v>438</v>
      </c>
      <c r="B326" s="54" t="s">
        <v>42</v>
      </c>
      <c r="C326" s="55" t="s">
        <v>46</v>
      </c>
      <c r="D326" s="56" t="s">
        <v>39</v>
      </c>
      <c r="E326" s="129" t="s">
        <v>439</v>
      </c>
      <c r="F326" s="57" t="s">
        <v>80</v>
      </c>
      <c r="G326" s="57">
        <v>1</v>
      </c>
      <c r="H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I326" s="58">
        <f t="shared" si="159"/>
        <v>0</v>
      </c>
      <c r="J326" s="58">
        <f t="shared" si="160"/>
        <v>0.9</v>
      </c>
      <c r="K326" s="58">
        <f t="shared" si="160"/>
        <v>0.9</v>
      </c>
      <c r="L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M326" s="58">
        <f t="shared" si="161"/>
        <v>0</v>
      </c>
      <c r="N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O326" s="58">
        <f t="shared" si="162"/>
        <v>0</v>
      </c>
      <c r="P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Q326" s="58">
        <f t="shared" si="163"/>
        <v>0</v>
      </c>
      <c r="R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S326" s="58">
        <f t="shared" si="164"/>
        <v>0</v>
      </c>
      <c r="T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U326" s="58">
        <f t="shared" si="165"/>
        <v>0</v>
      </c>
      <c r="V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</v>
      </c>
      <c r="W326" s="58">
        <f t="shared" si="166"/>
        <v>0</v>
      </c>
      <c r="X326" s="58">
        <f>IF(
                        C326="INSUMO",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A326&amp;B326,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A326&amp;B326,AE:AE,
                                                    0)
                                            ),
                                            "Não encontrado")
                                    )</f>
        <v>0.9</v>
      </c>
      <c r="Y326" s="58">
        <f t="shared" si="167"/>
        <v>0.9</v>
      </c>
      <c r="Z326" s="58">
        <f>IF(
                            C326="INSUMO",
                            IFERROR(
                                INDEX(
                                    Insumos!F:F,
                                    MATCH(
                                        A326&amp;B326,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A326&amp;B326,AE:AE,
                                        0)
                                ),
                                "Não encontrado")
                        )</f>
        <v>0.9</v>
      </c>
      <c r="AA326" s="58">
        <f t="shared" si="168"/>
        <v>0.9</v>
      </c>
      <c r="AB326" s="59"/>
      <c r="AC326" s="59"/>
      <c r="AD326" s="129" t="s">
        <v>38</v>
      </c>
    </row>
    <row r="327" spans="1:31" x14ac:dyDescent="0.2">
      <c r="A327" s="46" t="s">
        <v>384</v>
      </c>
      <c r="B327" s="47" t="s">
        <v>42</v>
      </c>
      <c r="C327" s="48" t="s">
        <v>46</v>
      </c>
      <c r="D327" s="49" t="s">
        <v>39</v>
      </c>
      <c r="E327" s="130" t="s">
        <v>385</v>
      </c>
      <c r="F327" s="50" t="s">
        <v>80</v>
      </c>
      <c r="G327" s="50">
        <v>1</v>
      </c>
      <c r="H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I327" s="51">
        <f t="shared" si="159"/>
        <v>0</v>
      </c>
      <c r="J327" s="51">
        <f t="shared" si="160"/>
        <v>0.11</v>
      </c>
      <c r="K327" s="51">
        <f t="shared" si="160"/>
        <v>0.11</v>
      </c>
      <c r="L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M327" s="51">
        <f t="shared" si="161"/>
        <v>0</v>
      </c>
      <c r="N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O327" s="51">
        <f t="shared" si="162"/>
        <v>0</v>
      </c>
      <c r="P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Q327" s="51">
        <f t="shared" si="163"/>
        <v>0</v>
      </c>
      <c r="R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S327" s="51">
        <f t="shared" si="164"/>
        <v>0</v>
      </c>
      <c r="T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U327" s="51">
        <f t="shared" si="165"/>
        <v>0</v>
      </c>
      <c r="V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</v>
      </c>
      <c r="W327" s="51">
        <f t="shared" si="166"/>
        <v>0</v>
      </c>
      <c r="X327" s="51">
        <f>IF(
                        C327="INSUMO",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A327&amp;B327,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A327&amp;B327,AE:AE,
                                                    0)
                                            ),
                                            "Não encontrado")
                                    )</f>
        <v>0.11</v>
      </c>
      <c r="Y327" s="51">
        <f t="shared" si="167"/>
        <v>0.11</v>
      </c>
      <c r="Z327" s="51">
        <f>IF(
                            C327="INSUMO",
                            IFERROR(
                                INDEX(
                                    Insumos!F:F,
                                    MATCH(
                                        A327&amp;B327,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A327&amp;B327,AE:AE,
                                        0)
                                ),
                                "Não encontrado")
                        )</f>
        <v>0.11</v>
      </c>
      <c r="AA327" s="51">
        <f t="shared" si="168"/>
        <v>0.11</v>
      </c>
      <c r="AB327" s="52"/>
      <c r="AC327" s="52"/>
      <c r="AD327" s="130" t="s">
        <v>38</v>
      </c>
    </row>
    <row r="328" spans="1:31" x14ac:dyDescent="0.2">
      <c r="A328" s="53" t="s">
        <v>386</v>
      </c>
      <c r="B328" s="54" t="s">
        <v>42</v>
      </c>
      <c r="C328" s="55" t="s">
        <v>46</v>
      </c>
      <c r="D328" s="56" t="s">
        <v>39</v>
      </c>
      <c r="E328" s="129" t="s">
        <v>387</v>
      </c>
      <c r="F328" s="57" t="s">
        <v>80</v>
      </c>
      <c r="G328" s="57">
        <v>1</v>
      </c>
      <c r="H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I328" s="58">
        <f t="shared" si="159"/>
        <v>0</v>
      </c>
      <c r="J328" s="58">
        <f t="shared" si="160"/>
        <v>1.65</v>
      </c>
      <c r="K328" s="58">
        <f t="shared" si="160"/>
        <v>1.65</v>
      </c>
      <c r="L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M328" s="58">
        <f t="shared" si="161"/>
        <v>0</v>
      </c>
      <c r="N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O328" s="58">
        <f t="shared" si="162"/>
        <v>0</v>
      </c>
      <c r="P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Q328" s="58">
        <f t="shared" si="163"/>
        <v>0</v>
      </c>
      <c r="R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S328" s="58">
        <f t="shared" si="164"/>
        <v>0</v>
      </c>
      <c r="T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U328" s="58">
        <f t="shared" si="165"/>
        <v>0</v>
      </c>
      <c r="V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0</v>
      </c>
      <c r="W328" s="58">
        <f t="shared" si="166"/>
        <v>0</v>
      </c>
      <c r="X328" s="58">
        <f>IF(
                        C328="INSUMO",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A328&amp;B328,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A328&amp;B328,AE:AE,
                                                    0)
                                            ),
                                            "Não encontrado")
                                    )</f>
        <v>1.65</v>
      </c>
      <c r="Y328" s="58">
        <f t="shared" si="167"/>
        <v>1.65</v>
      </c>
      <c r="Z328" s="58">
        <f>IF(
                            C328="INSUMO",
                            IFERROR(
                                INDEX(
                                    Insumos!F:F,
                                    MATCH(
                                        A328&amp;B328,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A328&amp;B328,AE:AE,
                                        0)
                                ),
                                "Não encontrado")
                        )</f>
        <v>1.65</v>
      </c>
      <c r="AA328" s="58">
        <f t="shared" si="168"/>
        <v>1.65</v>
      </c>
      <c r="AB328" s="59"/>
      <c r="AC328" s="59"/>
      <c r="AD328" s="129" t="s">
        <v>38</v>
      </c>
    </row>
    <row r="329" spans="1:31" ht="25.5" x14ac:dyDescent="0.2">
      <c r="A329" s="46" t="s">
        <v>398</v>
      </c>
      <c r="B329" s="47" t="s">
        <v>42</v>
      </c>
      <c r="C329" s="48" t="s">
        <v>46</v>
      </c>
      <c r="D329" s="49" t="s">
        <v>39</v>
      </c>
      <c r="E329" s="130" t="s">
        <v>399</v>
      </c>
      <c r="F329" s="50" t="s">
        <v>80</v>
      </c>
      <c r="G329" s="50">
        <v>1</v>
      </c>
      <c r="H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I329" s="51">
        <f t="shared" si="159"/>
        <v>0</v>
      </c>
      <c r="J329" s="51">
        <f t="shared" si="160"/>
        <v>0.98</v>
      </c>
      <c r="K329" s="51">
        <f t="shared" si="160"/>
        <v>0.98</v>
      </c>
      <c r="L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M329" s="51">
        <f t="shared" si="161"/>
        <v>0</v>
      </c>
      <c r="N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O329" s="51">
        <f t="shared" si="162"/>
        <v>0</v>
      </c>
      <c r="P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Q329" s="51">
        <f t="shared" si="163"/>
        <v>0</v>
      </c>
      <c r="R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S329" s="51">
        <f t="shared" si="164"/>
        <v>0</v>
      </c>
      <c r="T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U329" s="51">
        <f t="shared" si="165"/>
        <v>0</v>
      </c>
      <c r="V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</v>
      </c>
      <c r="W329" s="51">
        <f t="shared" si="166"/>
        <v>0</v>
      </c>
      <c r="X329" s="51">
        <f>IF(
                        C329="INSUMO",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A329&amp;B329,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A329&amp;B329,AE:AE,
                                                    0)
                                            ),
                                            "Não encontrado")
                                    )</f>
        <v>0.98</v>
      </c>
      <c r="Y329" s="51">
        <f t="shared" si="167"/>
        <v>0.98</v>
      </c>
      <c r="Z329" s="51">
        <f>IF(
                            C329="INSUMO",
                            IFERROR(
                                INDEX(
                                    Insumos!F:F,
                                    MATCH(
                                        A329&amp;B329,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A329&amp;B329,AE:AE,
                                        0)
                                ),
                                "Não encontrado")
                        )</f>
        <v>0.98</v>
      </c>
      <c r="AA329" s="51">
        <f t="shared" si="168"/>
        <v>0.98</v>
      </c>
      <c r="AB329" s="52"/>
      <c r="AC329" s="52"/>
      <c r="AD329" s="130" t="s">
        <v>38</v>
      </c>
    </row>
    <row r="330" spans="1:31" ht="25.5" x14ac:dyDescent="0.2">
      <c r="A330" s="53" t="s">
        <v>388</v>
      </c>
      <c r="B330" s="54" t="s">
        <v>42</v>
      </c>
      <c r="C330" s="55" t="s">
        <v>46</v>
      </c>
      <c r="D330" s="56" t="s">
        <v>39</v>
      </c>
      <c r="E330" s="129" t="s">
        <v>389</v>
      </c>
      <c r="F330" s="57" t="s">
        <v>80</v>
      </c>
      <c r="G330" s="57">
        <v>1</v>
      </c>
      <c r="H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I330" s="58">
        <f t="shared" si="159"/>
        <v>0</v>
      </c>
      <c r="J330" s="58">
        <f t="shared" si="160"/>
        <v>0.01</v>
      </c>
      <c r="K330" s="58">
        <f t="shared" si="160"/>
        <v>0.01</v>
      </c>
      <c r="L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M330" s="58">
        <f t="shared" si="161"/>
        <v>0</v>
      </c>
      <c r="N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O330" s="58">
        <f t="shared" si="162"/>
        <v>0</v>
      </c>
      <c r="P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Q330" s="58">
        <f t="shared" si="163"/>
        <v>0</v>
      </c>
      <c r="R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S330" s="58">
        <f t="shared" si="164"/>
        <v>0</v>
      </c>
      <c r="T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U330" s="58">
        <f t="shared" si="165"/>
        <v>0</v>
      </c>
      <c r="V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</v>
      </c>
      <c r="W330" s="58">
        <f t="shared" si="166"/>
        <v>0</v>
      </c>
      <c r="X330" s="58">
        <f>IF(
                        C330="INSUMO",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A330&amp;B330,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A330&amp;B330,AE:AE,
                                                    0)
                                            ),
                                            "Não encontrado")
                                    )</f>
        <v>0.01</v>
      </c>
      <c r="Y330" s="58">
        <f t="shared" si="167"/>
        <v>0.01</v>
      </c>
      <c r="Z330" s="58">
        <f>IF(
                            C330="INSUMO",
                            IFERROR(
                                INDEX(
                                    Insumos!F:F,
                                    MATCH(
                                        A330&amp;B330,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A330&amp;B330,AE:AE,
                                        0)
                                ),
                                "Não encontrado")
                        )</f>
        <v>0.01</v>
      </c>
      <c r="AA330" s="58">
        <f t="shared" si="168"/>
        <v>0.01</v>
      </c>
      <c r="AB330" s="59"/>
      <c r="AC330" s="59"/>
      <c r="AD330" s="129" t="s">
        <v>38</v>
      </c>
    </row>
    <row r="331" spans="1:31" x14ac:dyDescent="0.2">
      <c r="A331" s="46" t="s">
        <v>440</v>
      </c>
      <c r="B331" s="47" t="s">
        <v>42</v>
      </c>
      <c r="C331" s="48" t="s">
        <v>46</v>
      </c>
      <c r="D331" s="49" t="s">
        <v>39</v>
      </c>
      <c r="E331" s="130" t="s">
        <v>441</v>
      </c>
      <c r="F331" s="50" t="s">
        <v>80</v>
      </c>
      <c r="G331" s="50">
        <v>1</v>
      </c>
      <c r="H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I331" s="51">
        <f t="shared" si="159"/>
        <v>0</v>
      </c>
      <c r="J331" s="51">
        <f t="shared" si="160"/>
        <v>40.06</v>
      </c>
      <c r="K331" s="51">
        <f t="shared" si="160"/>
        <v>40.06</v>
      </c>
      <c r="L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40.06</v>
      </c>
      <c r="M331" s="51">
        <f t="shared" si="161"/>
        <v>40.06</v>
      </c>
      <c r="N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O331" s="51">
        <f t="shared" si="162"/>
        <v>0</v>
      </c>
      <c r="P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Q331" s="51">
        <f t="shared" si="163"/>
        <v>0</v>
      </c>
      <c r="R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S331" s="51">
        <f t="shared" si="164"/>
        <v>0</v>
      </c>
      <c r="T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U331" s="51">
        <f t="shared" si="165"/>
        <v>0</v>
      </c>
      <c r="V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W331" s="51">
        <f t="shared" si="166"/>
        <v>0</v>
      </c>
      <c r="X331" s="51">
        <f>IF(
                        C331="INSUMO",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A331&amp;B331,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A331&amp;B331,AE:AE,
                                                    0)
                                            ),
                                            "Não encontrado")
                                    )</f>
        <v>0</v>
      </c>
      <c r="Y331" s="51">
        <f t="shared" si="167"/>
        <v>0</v>
      </c>
      <c r="Z331" s="51">
        <f>IF(
                            C331="INSUMO",
                            IFERROR(
                                INDEX(
                                    Insumos!F:F,
                                    MATCH(
                                        A331&amp;B331,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A331&amp;B331,AE:AE,
                                        0)
                                ),
                                "Não encontrado")
                        )</f>
        <v>40.06</v>
      </c>
      <c r="AA331" s="51">
        <f t="shared" si="168"/>
        <v>40.06</v>
      </c>
      <c r="AB331" s="52"/>
      <c r="AC331" s="52"/>
      <c r="AD331" s="130" t="s">
        <v>38</v>
      </c>
    </row>
    <row r="332" spans="1:31" ht="25.5" x14ac:dyDescent="0.2">
      <c r="A332" s="38" t="s">
        <v>434</v>
      </c>
      <c r="B332" s="39" t="s">
        <v>42</v>
      </c>
      <c r="C332" s="40" t="s">
        <v>38</v>
      </c>
      <c r="D332" s="41" t="s">
        <v>39</v>
      </c>
      <c r="E332" s="128" t="s">
        <v>435</v>
      </c>
      <c r="F332" s="42" t="s">
        <v>80</v>
      </c>
      <c r="G332" s="43"/>
      <c r="H332" s="44"/>
      <c r="I332" s="44">
        <f>SUM(I333:I333)</f>
        <v>0</v>
      </c>
      <c r="J332" s="44"/>
      <c r="K332" s="44">
        <f>SUM(K333:K333)</f>
        <v>1.4950392000000001</v>
      </c>
      <c r="L332" s="44"/>
      <c r="M332" s="44">
        <f>SUM(M333:M333)</f>
        <v>1.4950392000000001</v>
      </c>
      <c r="N332" s="44"/>
      <c r="O332" s="44">
        <f>SUM(O333:O333)</f>
        <v>0</v>
      </c>
      <c r="P332" s="44"/>
      <c r="Q332" s="44">
        <f>SUM(Q333:Q333)</f>
        <v>0</v>
      </c>
      <c r="R332" s="44"/>
      <c r="S332" s="44">
        <f>SUM(S333:S333)</f>
        <v>0</v>
      </c>
      <c r="T332" s="44"/>
      <c r="U332" s="44">
        <f>SUM(U333:U333)</f>
        <v>0</v>
      </c>
      <c r="V332" s="44"/>
      <c r="W332" s="44">
        <f>SUM(W333:W333)</f>
        <v>0</v>
      </c>
      <c r="X332" s="44"/>
      <c r="Y332" s="44">
        <f>SUM(Y333:Y333)</f>
        <v>0</v>
      </c>
      <c r="Z332" s="44"/>
      <c r="AA332" s="44">
        <f>SUM(AA333:AA333)</f>
        <v>1.4950392000000001</v>
      </c>
      <c r="AB332" s="45" t="s">
        <v>38</v>
      </c>
      <c r="AC332" s="45"/>
      <c r="AD332" s="128" t="s">
        <v>38</v>
      </c>
      <c r="AE332" t="str">
        <f>A332&amp;B332&amp;C332</f>
        <v>95332SINAPI</v>
      </c>
    </row>
    <row r="333" spans="1:31" x14ac:dyDescent="0.2">
      <c r="A333" s="53" t="s">
        <v>440</v>
      </c>
      <c r="B333" s="54" t="s">
        <v>42</v>
      </c>
      <c r="C333" s="55" t="s">
        <v>46</v>
      </c>
      <c r="D333" s="56" t="s">
        <v>39</v>
      </c>
      <c r="E333" s="129" t="s">
        <v>441</v>
      </c>
      <c r="F333" s="57" t="s">
        <v>80</v>
      </c>
      <c r="G333" s="57">
        <v>3.7319999999999999E-2</v>
      </c>
      <c r="H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I333" s="58">
        <f>H333*G333/1</f>
        <v>0</v>
      </c>
      <c r="J333" s="58">
        <f>T333 + N333 + L333 + X333 + R333 + P333 + V333</f>
        <v>40.06</v>
      </c>
      <c r="K333" s="58">
        <f>U333 + O333 + M333 + Y333 + S333 + Q333 + W333</f>
        <v>1.4950392000000001</v>
      </c>
      <c r="L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40.06</v>
      </c>
      <c r="M333" s="58">
        <f>L333*G333/1</f>
        <v>1.4950392000000001</v>
      </c>
      <c r="N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O333" s="58">
        <f>N333*G333/1</f>
        <v>0</v>
      </c>
      <c r="P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Q333" s="58">
        <f>P333*G333/1</f>
        <v>0</v>
      </c>
      <c r="R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S333" s="58">
        <f>R333*G333/1</f>
        <v>0</v>
      </c>
      <c r="T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U333" s="58">
        <f>T333*G333/1</f>
        <v>0</v>
      </c>
      <c r="V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W333" s="58">
        <f>V333*G333/1</f>
        <v>0</v>
      </c>
      <c r="X333" s="58">
        <f>IF(
                        C333="INSUMO",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A333&amp;B333,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A333&amp;B333,AE:AE,
                                                    0)
                                            ),
                                            "Não encontrado")
                                    )</f>
        <v>0</v>
      </c>
      <c r="Y333" s="58">
        <f>X333*G333/1</f>
        <v>0</v>
      </c>
      <c r="Z333" s="58">
        <f>IF(
                            C333="INSUMO",
                            IFERROR(
                                INDEX(
                                    Insumos!F:F,
                                    MATCH(
                                        A333&amp;B333,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A333&amp;B333,AE:AE,
                                        0)
                                ),
                                "Não encontrado")
                        )</f>
        <v>40.06</v>
      </c>
      <c r="AA333" s="58">
        <f>G333*Z333</f>
        <v>1.4950392000000001</v>
      </c>
      <c r="AB333" s="59"/>
      <c r="AC333" s="59"/>
      <c r="AD333" s="129" t="s">
        <v>38</v>
      </c>
    </row>
    <row r="334" spans="1:31" x14ac:dyDescent="0.2">
      <c r="A334" s="38" t="s">
        <v>154</v>
      </c>
      <c r="B334" s="39" t="s">
        <v>42</v>
      </c>
      <c r="C334" s="40" t="s">
        <v>38</v>
      </c>
      <c r="D334" s="41" t="s">
        <v>39</v>
      </c>
      <c r="E334" s="128" t="s">
        <v>155</v>
      </c>
      <c r="F334" s="42" t="s">
        <v>80</v>
      </c>
      <c r="G334" s="43"/>
      <c r="H334" s="44"/>
      <c r="I334" s="44">
        <f>SUM(I335:I342)</f>
        <v>0</v>
      </c>
      <c r="J334" s="44"/>
      <c r="K334" s="44">
        <f>SUM(K335:K342)</f>
        <v>29.321422000000002</v>
      </c>
      <c r="L334" s="44"/>
      <c r="M334" s="44">
        <f>SUM(M335:M342)</f>
        <v>24.221422</v>
      </c>
      <c r="N334" s="44"/>
      <c r="O334" s="44">
        <f>SUM(O335:O342)</f>
        <v>0</v>
      </c>
      <c r="P334" s="44"/>
      <c r="Q334" s="44">
        <f>SUM(Q335:Q342)</f>
        <v>0</v>
      </c>
      <c r="R334" s="44"/>
      <c r="S334" s="44">
        <f>SUM(S335:S342)</f>
        <v>0</v>
      </c>
      <c r="T334" s="44"/>
      <c r="U334" s="44">
        <f>SUM(U335:U342)</f>
        <v>0</v>
      </c>
      <c r="V334" s="44"/>
      <c r="W334" s="44">
        <f>SUM(W335:W342)</f>
        <v>0</v>
      </c>
      <c r="X334" s="44"/>
      <c r="Y334" s="44">
        <f>SUM(Y335:Y342)</f>
        <v>5.0999999999999996</v>
      </c>
      <c r="Z334" s="44"/>
      <c r="AA334" s="44">
        <f>SUM(AA335:AA342)</f>
        <v>29.321422000000002</v>
      </c>
      <c r="AB334" s="45" t="s">
        <v>38</v>
      </c>
      <c r="AC334" s="45"/>
      <c r="AD334" s="128" t="s">
        <v>38</v>
      </c>
      <c r="AE334" t="str">
        <f>A334&amp;B334&amp;C334</f>
        <v>88247SINAPI</v>
      </c>
    </row>
    <row r="335" spans="1:31" ht="25.5" x14ac:dyDescent="0.2">
      <c r="A335" s="53" t="s">
        <v>442</v>
      </c>
      <c r="B335" s="54" t="s">
        <v>42</v>
      </c>
      <c r="C335" s="55" t="s">
        <v>78</v>
      </c>
      <c r="D335" s="56" t="s">
        <v>39</v>
      </c>
      <c r="E335" s="129" t="s">
        <v>443</v>
      </c>
      <c r="F335" s="57" t="s">
        <v>80</v>
      </c>
      <c r="G335" s="57">
        <v>1</v>
      </c>
      <c r="H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I335" s="58">
        <f t="shared" ref="I335:I342" si="169">H335*G335/1</f>
        <v>0</v>
      </c>
      <c r="J335" s="58">
        <f t="shared" ref="J335:K342" si="170">T335 + N335 + L335 + X335 + R335 + P335 + V335</f>
        <v>0.87142200000000003</v>
      </c>
      <c r="K335" s="58">
        <f t="shared" si="170"/>
        <v>0.87142200000000003</v>
      </c>
      <c r="L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0.87142200000000003</v>
      </c>
      <c r="M335" s="58">
        <f t="shared" ref="M335:M342" si="171">L335*G335/1</f>
        <v>0.87142200000000003</v>
      </c>
      <c r="N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O335" s="58">
        <f t="shared" ref="O335:O342" si="172">N335*G335/1</f>
        <v>0</v>
      </c>
      <c r="P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Q335" s="58">
        <f t="shared" ref="Q335:Q342" si="173">P335*G335/1</f>
        <v>0</v>
      </c>
      <c r="R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S335" s="58">
        <f t="shared" ref="S335:S342" si="174">R335*G335/1</f>
        <v>0</v>
      </c>
      <c r="T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U335" s="58">
        <f t="shared" ref="U335:U342" si="175">T335*G335/1</f>
        <v>0</v>
      </c>
      <c r="V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W335" s="58">
        <f t="shared" ref="W335:W342" si="176">V335*G335/1</f>
        <v>0</v>
      </c>
      <c r="X335" s="58">
        <f>IF(
                        C335="INSUMO",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A335&amp;B335,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A335&amp;B335,AE:AE,
                                                    0)
                                            ),
                                            "Não encontrado")
                                    )</f>
        <v>0</v>
      </c>
      <c r="Y335" s="58">
        <f t="shared" ref="Y335:Y342" si="177">X335*G335/1</f>
        <v>0</v>
      </c>
      <c r="Z335" s="58">
        <f>IF(
                            C335="INSUMO",
                            IFERROR(
                                INDEX(
                                    Insumos!F:F,
                                    MATCH(
                                        A335&amp;B335,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A335&amp;B335,AE:AE,
                                        0)
                                ),
                                "Não encontrado")
                        )</f>
        <v>0.87142200000000003</v>
      </c>
      <c r="AA335" s="58">
        <f t="shared" ref="AA335:AA342" si="178">G335*Z335</f>
        <v>0.87142200000000003</v>
      </c>
      <c r="AB335" s="59"/>
      <c r="AC335" s="59"/>
      <c r="AD335" s="129" t="s">
        <v>38</v>
      </c>
    </row>
    <row r="336" spans="1:31" ht="25.5" x14ac:dyDescent="0.2">
      <c r="A336" s="46" t="s">
        <v>436</v>
      </c>
      <c r="B336" s="47" t="s">
        <v>42</v>
      </c>
      <c r="C336" s="48" t="s">
        <v>46</v>
      </c>
      <c r="D336" s="49" t="s">
        <v>39</v>
      </c>
      <c r="E336" s="130" t="s">
        <v>437</v>
      </c>
      <c r="F336" s="50" t="s">
        <v>80</v>
      </c>
      <c r="G336" s="50">
        <v>1</v>
      </c>
      <c r="H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I336" s="51">
        <f t="shared" si="169"/>
        <v>0</v>
      </c>
      <c r="J336" s="51">
        <f t="shared" si="170"/>
        <v>1.45</v>
      </c>
      <c r="K336" s="51">
        <f t="shared" si="170"/>
        <v>1.45</v>
      </c>
      <c r="L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M336" s="51">
        <f t="shared" si="171"/>
        <v>0</v>
      </c>
      <c r="N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O336" s="51">
        <f t="shared" si="172"/>
        <v>0</v>
      </c>
      <c r="P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Q336" s="51">
        <f t="shared" si="173"/>
        <v>0</v>
      </c>
      <c r="R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S336" s="51">
        <f t="shared" si="174"/>
        <v>0</v>
      </c>
      <c r="T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U336" s="51">
        <f t="shared" si="175"/>
        <v>0</v>
      </c>
      <c r="V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0</v>
      </c>
      <c r="W336" s="51">
        <f t="shared" si="176"/>
        <v>0</v>
      </c>
      <c r="X336" s="51">
        <f>IF(
                        C336="INSUMO",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A336&amp;B336,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A336&amp;B336,AE:AE,
                                                    0)
                                            ),
                                            "Não encontrado")
                                    )</f>
        <v>1.45</v>
      </c>
      <c r="Y336" s="51">
        <f t="shared" si="177"/>
        <v>1.45</v>
      </c>
      <c r="Z336" s="51">
        <f>IF(
                            C336="INSUMO",
                            IFERROR(
                                INDEX(
                                    Insumos!F:F,
                                    MATCH(
                                        A336&amp;B336,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A336&amp;B336,AE:AE,
                                        0)
                                ),
                                "Não encontrado")
                        )</f>
        <v>1.45</v>
      </c>
      <c r="AA336" s="51">
        <f t="shared" si="178"/>
        <v>1.45</v>
      </c>
      <c r="AB336" s="52"/>
      <c r="AC336" s="52"/>
      <c r="AD336" s="130" t="s">
        <v>38</v>
      </c>
    </row>
    <row r="337" spans="1:31" ht="25.5" x14ac:dyDescent="0.2">
      <c r="A337" s="53" t="s">
        <v>438</v>
      </c>
      <c r="B337" s="54" t="s">
        <v>42</v>
      </c>
      <c r="C337" s="55" t="s">
        <v>46</v>
      </c>
      <c r="D337" s="56" t="s">
        <v>39</v>
      </c>
      <c r="E337" s="129" t="s">
        <v>439</v>
      </c>
      <c r="F337" s="57" t="s">
        <v>80</v>
      </c>
      <c r="G337" s="57">
        <v>1</v>
      </c>
      <c r="H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I337" s="58">
        <f t="shared" si="169"/>
        <v>0</v>
      </c>
      <c r="J337" s="58">
        <f t="shared" si="170"/>
        <v>0.9</v>
      </c>
      <c r="K337" s="58">
        <f t="shared" si="170"/>
        <v>0.9</v>
      </c>
      <c r="L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M337" s="58">
        <f t="shared" si="171"/>
        <v>0</v>
      </c>
      <c r="N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O337" s="58">
        <f t="shared" si="172"/>
        <v>0</v>
      </c>
      <c r="P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Q337" s="58">
        <f t="shared" si="173"/>
        <v>0</v>
      </c>
      <c r="R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S337" s="58">
        <f t="shared" si="174"/>
        <v>0</v>
      </c>
      <c r="T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U337" s="58">
        <f t="shared" si="175"/>
        <v>0</v>
      </c>
      <c r="V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</v>
      </c>
      <c r="W337" s="58">
        <f t="shared" si="176"/>
        <v>0</v>
      </c>
      <c r="X337" s="58">
        <f>IF(
                        C337="INSUMO",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A337&amp;B337,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A337&amp;B337,AE:AE,
                                                    0)
                                            ),
                                            "Não encontrado")
                                    )</f>
        <v>0.9</v>
      </c>
      <c r="Y337" s="58">
        <f t="shared" si="177"/>
        <v>0.9</v>
      </c>
      <c r="Z337" s="58">
        <f>IF(
                            C337="INSUMO",
                            IFERROR(
                                INDEX(
                                    Insumos!F:F,
                                    MATCH(
                                        A337&amp;B337,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A337&amp;B337,AE:AE,
                                        0)
                                ),
                                "Não encontrado")
                        )</f>
        <v>0.9</v>
      </c>
      <c r="AA337" s="58">
        <f t="shared" si="178"/>
        <v>0.9</v>
      </c>
      <c r="AB337" s="59"/>
      <c r="AC337" s="59"/>
      <c r="AD337" s="129" t="s">
        <v>38</v>
      </c>
    </row>
    <row r="338" spans="1:31" x14ac:dyDescent="0.2">
      <c r="A338" s="46" t="s">
        <v>384</v>
      </c>
      <c r="B338" s="47" t="s">
        <v>42</v>
      </c>
      <c r="C338" s="48" t="s">
        <v>46</v>
      </c>
      <c r="D338" s="49" t="s">
        <v>39</v>
      </c>
      <c r="E338" s="130" t="s">
        <v>385</v>
      </c>
      <c r="F338" s="50" t="s">
        <v>80</v>
      </c>
      <c r="G338" s="50">
        <v>1</v>
      </c>
      <c r="H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I338" s="51">
        <f t="shared" si="169"/>
        <v>0</v>
      </c>
      <c r="J338" s="51">
        <f t="shared" si="170"/>
        <v>0.11</v>
      </c>
      <c r="K338" s="51">
        <f t="shared" si="170"/>
        <v>0.11</v>
      </c>
      <c r="L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M338" s="51">
        <f t="shared" si="171"/>
        <v>0</v>
      </c>
      <c r="N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O338" s="51">
        <f t="shared" si="172"/>
        <v>0</v>
      </c>
      <c r="P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Q338" s="51">
        <f t="shared" si="173"/>
        <v>0</v>
      </c>
      <c r="R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S338" s="51">
        <f t="shared" si="174"/>
        <v>0</v>
      </c>
      <c r="T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U338" s="51">
        <f t="shared" si="175"/>
        <v>0</v>
      </c>
      <c r="V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</v>
      </c>
      <c r="W338" s="51">
        <f t="shared" si="176"/>
        <v>0</v>
      </c>
      <c r="X338" s="51">
        <f>IF(
                        C338="INSUMO",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A338&amp;B338,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A338&amp;B338,AE:AE,
                                                    0)
                                            ),
                                            "Não encontrado")
                                    )</f>
        <v>0.11</v>
      </c>
      <c r="Y338" s="51">
        <f t="shared" si="177"/>
        <v>0.11</v>
      </c>
      <c r="Z338" s="51">
        <f>IF(
                            C338="INSUMO",
                            IFERROR(
                                INDEX(
                                    Insumos!F:F,
                                    MATCH(
                                        A338&amp;B338,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A338&amp;B338,AE:AE,
                                        0)
                                ),
                                "Não encontrado")
                        )</f>
        <v>0.11</v>
      </c>
      <c r="AA338" s="51">
        <f t="shared" si="178"/>
        <v>0.11</v>
      </c>
      <c r="AB338" s="52"/>
      <c r="AC338" s="52"/>
      <c r="AD338" s="130" t="s">
        <v>38</v>
      </c>
    </row>
    <row r="339" spans="1:31" x14ac:dyDescent="0.2">
      <c r="A339" s="53" t="s">
        <v>386</v>
      </c>
      <c r="B339" s="54" t="s">
        <v>42</v>
      </c>
      <c r="C339" s="55" t="s">
        <v>46</v>
      </c>
      <c r="D339" s="56" t="s">
        <v>39</v>
      </c>
      <c r="E339" s="129" t="s">
        <v>387</v>
      </c>
      <c r="F339" s="57" t="s">
        <v>80</v>
      </c>
      <c r="G339" s="57">
        <v>1</v>
      </c>
      <c r="H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I339" s="58">
        <f t="shared" si="169"/>
        <v>0</v>
      </c>
      <c r="J339" s="58">
        <f t="shared" si="170"/>
        <v>1.65</v>
      </c>
      <c r="K339" s="58">
        <f t="shared" si="170"/>
        <v>1.65</v>
      </c>
      <c r="L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M339" s="58">
        <f t="shared" si="171"/>
        <v>0</v>
      </c>
      <c r="N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O339" s="58">
        <f t="shared" si="172"/>
        <v>0</v>
      </c>
      <c r="P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Q339" s="58">
        <f t="shared" si="173"/>
        <v>0</v>
      </c>
      <c r="R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S339" s="58">
        <f t="shared" si="174"/>
        <v>0</v>
      </c>
      <c r="T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U339" s="58">
        <f t="shared" si="175"/>
        <v>0</v>
      </c>
      <c r="V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0</v>
      </c>
      <c r="W339" s="58">
        <f t="shared" si="176"/>
        <v>0</v>
      </c>
      <c r="X339" s="58">
        <f>IF(
                        C339="INSUMO",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A339&amp;B339,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A339&amp;B339,AE:AE,
                                                    0)
                                            ),
                                            "Não encontrado")
                                    )</f>
        <v>1.65</v>
      </c>
      <c r="Y339" s="58">
        <f t="shared" si="177"/>
        <v>1.65</v>
      </c>
      <c r="Z339" s="58">
        <f>IF(
                            C339="INSUMO",
                            IFERROR(
                                INDEX(
                                    Insumos!F:F,
                                    MATCH(
                                        A339&amp;B339,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A339&amp;B339,AE:AE,
                                        0)
                                ),
                                "Não encontrado")
                        )</f>
        <v>1.65</v>
      </c>
      <c r="AA339" s="58">
        <f t="shared" si="178"/>
        <v>1.65</v>
      </c>
      <c r="AB339" s="59"/>
      <c r="AC339" s="59"/>
      <c r="AD339" s="129" t="s">
        <v>38</v>
      </c>
    </row>
    <row r="340" spans="1:31" ht="25.5" x14ac:dyDescent="0.2">
      <c r="A340" s="46" t="s">
        <v>398</v>
      </c>
      <c r="B340" s="47" t="s">
        <v>42</v>
      </c>
      <c r="C340" s="48" t="s">
        <v>46</v>
      </c>
      <c r="D340" s="49" t="s">
        <v>39</v>
      </c>
      <c r="E340" s="130" t="s">
        <v>399</v>
      </c>
      <c r="F340" s="50" t="s">
        <v>80</v>
      </c>
      <c r="G340" s="50">
        <v>1</v>
      </c>
      <c r="H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I340" s="51">
        <f t="shared" si="169"/>
        <v>0</v>
      </c>
      <c r="J340" s="51">
        <f t="shared" si="170"/>
        <v>0.98</v>
      </c>
      <c r="K340" s="51">
        <f t="shared" si="170"/>
        <v>0.98</v>
      </c>
      <c r="L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M340" s="51">
        <f t="shared" si="171"/>
        <v>0</v>
      </c>
      <c r="N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O340" s="51">
        <f t="shared" si="172"/>
        <v>0</v>
      </c>
      <c r="P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Q340" s="51">
        <f t="shared" si="173"/>
        <v>0</v>
      </c>
      <c r="R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S340" s="51">
        <f t="shared" si="174"/>
        <v>0</v>
      </c>
      <c r="T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U340" s="51">
        <f t="shared" si="175"/>
        <v>0</v>
      </c>
      <c r="V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</v>
      </c>
      <c r="W340" s="51">
        <f t="shared" si="176"/>
        <v>0</v>
      </c>
      <c r="X340" s="51">
        <f>IF(
                        C340="INSUMO",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A340&amp;B340,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A340&amp;B340,AE:AE,
                                                    0)
                                            ),
                                            "Não encontrado")
                                    )</f>
        <v>0.98</v>
      </c>
      <c r="Y340" s="51">
        <f t="shared" si="177"/>
        <v>0.98</v>
      </c>
      <c r="Z340" s="51">
        <f>IF(
                            C340="INSUMO",
                            IFERROR(
                                INDEX(
                                    Insumos!F:F,
                                    MATCH(
                                        A340&amp;B340,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A340&amp;B340,AE:AE,
                                        0)
                                ),
                                "Não encontrado")
                        )</f>
        <v>0.98</v>
      </c>
      <c r="AA340" s="51">
        <f t="shared" si="178"/>
        <v>0.98</v>
      </c>
      <c r="AB340" s="52"/>
      <c r="AC340" s="52"/>
      <c r="AD340" s="130" t="s">
        <v>38</v>
      </c>
    </row>
    <row r="341" spans="1:31" ht="25.5" x14ac:dyDescent="0.2">
      <c r="A341" s="53" t="s">
        <v>388</v>
      </c>
      <c r="B341" s="54" t="s">
        <v>42</v>
      </c>
      <c r="C341" s="55" t="s">
        <v>46</v>
      </c>
      <c r="D341" s="56" t="s">
        <v>39</v>
      </c>
      <c r="E341" s="129" t="s">
        <v>389</v>
      </c>
      <c r="F341" s="57" t="s">
        <v>80</v>
      </c>
      <c r="G341" s="57">
        <v>1</v>
      </c>
      <c r="H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I341" s="58">
        <f t="shared" si="169"/>
        <v>0</v>
      </c>
      <c r="J341" s="58">
        <f t="shared" si="170"/>
        <v>0.01</v>
      </c>
      <c r="K341" s="58">
        <f t="shared" si="170"/>
        <v>0.01</v>
      </c>
      <c r="L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M341" s="58">
        <f t="shared" si="171"/>
        <v>0</v>
      </c>
      <c r="N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O341" s="58">
        <f t="shared" si="172"/>
        <v>0</v>
      </c>
      <c r="P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Q341" s="58">
        <f t="shared" si="173"/>
        <v>0</v>
      </c>
      <c r="R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S341" s="58">
        <f t="shared" si="174"/>
        <v>0</v>
      </c>
      <c r="T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U341" s="58">
        <f t="shared" si="175"/>
        <v>0</v>
      </c>
      <c r="V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</v>
      </c>
      <c r="W341" s="58">
        <f t="shared" si="176"/>
        <v>0</v>
      </c>
      <c r="X341" s="58">
        <f>IF(
                        C341="INSUMO",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A341&amp;B341,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A341&amp;B341,AE:AE,
                                                    0)
                                            ),
                                            "Não encontrado")
                                    )</f>
        <v>0.01</v>
      </c>
      <c r="Y341" s="58">
        <f t="shared" si="177"/>
        <v>0.01</v>
      </c>
      <c r="Z341" s="58">
        <f>IF(
                            C341="INSUMO",
                            IFERROR(
                                INDEX(
                                    Insumos!F:F,
                                    MATCH(
                                        A341&amp;B341,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A341&amp;B341,AE:AE,
                                        0)
                                ),
                                "Não encontrado")
                        )</f>
        <v>0.01</v>
      </c>
      <c r="AA341" s="58">
        <f t="shared" si="178"/>
        <v>0.01</v>
      </c>
      <c r="AB341" s="59"/>
      <c r="AC341" s="59"/>
      <c r="AD341" s="129" t="s">
        <v>38</v>
      </c>
    </row>
    <row r="342" spans="1:31" x14ac:dyDescent="0.2">
      <c r="A342" s="46" t="s">
        <v>444</v>
      </c>
      <c r="B342" s="47" t="s">
        <v>42</v>
      </c>
      <c r="C342" s="48" t="s">
        <v>46</v>
      </c>
      <c r="D342" s="49" t="s">
        <v>39</v>
      </c>
      <c r="E342" s="130" t="s">
        <v>445</v>
      </c>
      <c r="F342" s="50" t="s">
        <v>80</v>
      </c>
      <c r="G342" s="50">
        <v>1</v>
      </c>
      <c r="H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I342" s="51">
        <f t="shared" si="169"/>
        <v>0</v>
      </c>
      <c r="J342" s="51">
        <f t="shared" si="170"/>
        <v>23.35</v>
      </c>
      <c r="K342" s="51">
        <f t="shared" si="170"/>
        <v>23.35</v>
      </c>
      <c r="L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23.35</v>
      </c>
      <c r="M342" s="51">
        <f t="shared" si="171"/>
        <v>23.35</v>
      </c>
      <c r="N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O342" s="51">
        <f t="shared" si="172"/>
        <v>0</v>
      </c>
      <c r="P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Q342" s="51">
        <f t="shared" si="173"/>
        <v>0</v>
      </c>
      <c r="R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S342" s="51">
        <f t="shared" si="174"/>
        <v>0</v>
      </c>
      <c r="T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U342" s="51">
        <f t="shared" si="175"/>
        <v>0</v>
      </c>
      <c r="V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W342" s="51">
        <f t="shared" si="176"/>
        <v>0</v>
      </c>
      <c r="X342" s="51">
        <f>IF(
                        C342="INSUMO",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A342&amp;B342,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A342&amp;B342,AE:AE,
                                                    0)
                                            ),
                                            "Não encontrado")
                                    )</f>
        <v>0</v>
      </c>
      <c r="Y342" s="51">
        <f t="shared" si="177"/>
        <v>0</v>
      </c>
      <c r="Z342" s="51">
        <f>IF(
                            C342="INSUMO",
                            IFERROR(
                                INDEX(
                                    Insumos!F:F,
                                    MATCH(
                                        A342&amp;B342,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A342&amp;B342,AE:AE,
                                        0)
                                ),
                                "Não encontrado")
                        )</f>
        <v>23.35</v>
      </c>
      <c r="AA342" s="51">
        <f t="shared" si="178"/>
        <v>23.35</v>
      </c>
      <c r="AB342" s="52"/>
      <c r="AC342" s="52"/>
      <c r="AD342" s="130" t="s">
        <v>38</v>
      </c>
    </row>
    <row r="343" spans="1:31" ht="25.5" x14ac:dyDescent="0.2">
      <c r="A343" s="38" t="s">
        <v>442</v>
      </c>
      <c r="B343" s="39" t="s">
        <v>42</v>
      </c>
      <c r="C343" s="40" t="s">
        <v>38</v>
      </c>
      <c r="D343" s="41" t="s">
        <v>39</v>
      </c>
      <c r="E343" s="128" t="s">
        <v>443</v>
      </c>
      <c r="F343" s="42" t="s">
        <v>80</v>
      </c>
      <c r="G343" s="43"/>
      <c r="H343" s="44"/>
      <c r="I343" s="44">
        <f>SUM(I344:I344)</f>
        <v>0</v>
      </c>
      <c r="J343" s="44"/>
      <c r="K343" s="44">
        <f>SUM(K344:K344)</f>
        <v>0.87142200000000003</v>
      </c>
      <c r="L343" s="44"/>
      <c r="M343" s="44">
        <f>SUM(M344:M344)</f>
        <v>0.87142200000000003</v>
      </c>
      <c r="N343" s="44"/>
      <c r="O343" s="44">
        <f>SUM(O344:O344)</f>
        <v>0</v>
      </c>
      <c r="P343" s="44"/>
      <c r="Q343" s="44">
        <f>SUM(Q344:Q344)</f>
        <v>0</v>
      </c>
      <c r="R343" s="44"/>
      <c r="S343" s="44">
        <f>SUM(S344:S344)</f>
        <v>0</v>
      </c>
      <c r="T343" s="44"/>
      <c r="U343" s="44">
        <f>SUM(U344:U344)</f>
        <v>0</v>
      </c>
      <c r="V343" s="44"/>
      <c r="W343" s="44">
        <f>SUM(W344:W344)</f>
        <v>0</v>
      </c>
      <c r="X343" s="44"/>
      <c r="Y343" s="44">
        <f>SUM(Y344:Y344)</f>
        <v>0</v>
      </c>
      <c r="Z343" s="44"/>
      <c r="AA343" s="44">
        <f>SUM(AA344:AA344)</f>
        <v>0.87142200000000003</v>
      </c>
      <c r="AB343" s="45" t="s">
        <v>38</v>
      </c>
      <c r="AC343" s="45"/>
      <c r="AD343" s="128" t="s">
        <v>38</v>
      </c>
      <c r="AE343" t="str">
        <f>A343&amp;B343&amp;C343</f>
        <v>95316SINAPI</v>
      </c>
    </row>
    <row r="344" spans="1:31" x14ac:dyDescent="0.2">
      <c r="A344" s="53" t="s">
        <v>444</v>
      </c>
      <c r="B344" s="54" t="s">
        <v>42</v>
      </c>
      <c r="C344" s="55" t="s">
        <v>46</v>
      </c>
      <c r="D344" s="56" t="s">
        <v>39</v>
      </c>
      <c r="E344" s="129" t="s">
        <v>445</v>
      </c>
      <c r="F344" s="57" t="s">
        <v>80</v>
      </c>
      <c r="G344" s="57">
        <v>3.7319999999999999E-2</v>
      </c>
      <c r="H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I344" s="58">
        <f>H344*G344/1</f>
        <v>0</v>
      </c>
      <c r="J344" s="58">
        <f>T344 + N344 + L344 + X344 + R344 + P344 + V344</f>
        <v>23.35</v>
      </c>
      <c r="K344" s="58">
        <f>U344 + O344 + M344 + Y344 + S344 + Q344 + W344</f>
        <v>0.87142200000000003</v>
      </c>
      <c r="L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23.35</v>
      </c>
      <c r="M344" s="58">
        <f>L344*G344/1</f>
        <v>0.87142200000000003</v>
      </c>
      <c r="N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O344" s="58">
        <f>N344*G344/1</f>
        <v>0</v>
      </c>
      <c r="P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Q344" s="58">
        <f>P344*G344/1</f>
        <v>0</v>
      </c>
      <c r="R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S344" s="58">
        <f>R344*G344/1</f>
        <v>0</v>
      </c>
      <c r="T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U344" s="58">
        <f>T344*G344/1</f>
        <v>0</v>
      </c>
      <c r="V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W344" s="58">
        <f>V344*G344/1</f>
        <v>0</v>
      </c>
      <c r="X344" s="58">
        <f>IF(
                        C344="INSUMO",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A344&amp;B344,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A344&amp;B344,AE:AE,
                                                    0)
                                            ),
                                            "Não encontrado")
                                    )</f>
        <v>0</v>
      </c>
      <c r="Y344" s="58">
        <f>X344*G344/1</f>
        <v>0</v>
      </c>
      <c r="Z344" s="58">
        <f>IF(
                            C344="INSUMO",
                            IFERROR(
                                INDEX(
                                    Insumos!F:F,
                                    MATCH(
                                        A344&amp;B344,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A344&amp;B344,AE:AE,
                                        0)
                                ),
                                "Não encontrado")
                        )</f>
        <v>23.35</v>
      </c>
      <c r="AA344" s="58">
        <f>G344*Z344</f>
        <v>0.87142200000000003</v>
      </c>
      <c r="AB344" s="59"/>
      <c r="AC344" s="59"/>
      <c r="AD344" s="129" t="s">
        <v>38</v>
      </c>
    </row>
    <row r="345" spans="1:31" x14ac:dyDescent="0.2">
      <c r="A345" s="38" t="s">
        <v>158</v>
      </c>
      <c r="B345" s="39" t="s">
        <v>42</v>
      </c>
      <c r="C345" s="40" t="s">
        <v>38</v>
      </c>
      <c r="D345" s="41" t="s">
        <v>39</v>
      </c>
      <c r="E345" s="128" t="s">
        <v>159</v>
      </c>
      <c r="F345" s="42" t="s">
        <v>85</v>
      </c>
      <c r="G345" s="43"/>
      <c r="H345" s="44"/>
      <c r="I345" s="44">
        <f>SUM(I346:I347)</f>
        <v>0</v>
      </c>
      <c r="J345" s="44"/>
      <c r="K345" s="44">
        <f>SUM(K346:K347)</f>
        <v>19.335229516681196</v>
      </c>
      <c r="L345" s="44"/>
      <c r="M345" s="44">
        <f>SUM(M346:M347)</f>
        <v>15.846407875681198</v>
      </c>
      <c r="N345" s="44"/>
      <c r="O345" s="44">
        <f>SUM(O346:O347)</f>
        <v>0</v>
      </c>
      <c r="P345" s="44"/>
      <c r="Q345" s="44">
        <f>SUM(Q346:Q347)</f>
        <v>0</v>
      </c>
      <c r="R345" s="44"/>
      <c r="S345" s="44">
        <f>SUM(S346:S347)</f>
        <v>0</v>
      </c>
      <c r="T345" s="44"/>
      <c r="U345" s="44">
        <f>SUM(U346:U347)</f>
        <v>0</v>
      </c>
      <c r="V345" s="44"/>
      <c r="W345" s="44">
        <f>SUM(W346:W347)</f>
        <v>0</v>
      </c>
      <c r="X345" s="44"/>
      <c r="Y345" s="44">
        <f>SUM(Y346:Y347)</f>
        <v>3.4888216409999995</v>
      </c>
      <c r="Z345" s="44"/>
      <c r="AA345" s="44">
        <f>SUM(AA346:AA347)</f>
        <v>19.335229516681199</v>
      </c>
      <c r="AB345" s="45" t="s">
        <v>38</v>
      </c>
      <c r="AC345" s="45"/>
      <c r="AD345" s="128" t="s">
        <v>38</v>
      </c>
      <c r="AE345" t="str">
        <f>A345&amp;B345&amp;C345</f>
        <v>102192SINAPI</v>
      </c>
    </row>
    <row r="346" spans="1:31" x14ac:dyDescent="0.2">
      <c r="A346" s="53" t="s">
        <v>330</v>
      </c>
      <c r="B346" s="54" t="s">
        <v>42</v>
      </c>
      <c r="C346" s="55" t="s">
        <v>78</v>
      </c>
      <c r="D346" s="56" t="s">
        <v>39</v>
      </c>
      <c r="E346" s="129" t="s">
        <v>331</v>
      </c>
      <c r="F346" s="57" t="s">
        <v>80</v>
      </c>
      <c r="G346" s="57">
        <v>0.37482599999999999</v>
      </c>
      <c r="H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0</v>
      </c>
      <c r="I346" s="58">
        <f>H346*G346/1</f>
        <v>0</v>
      </c>
      <c r="J346" s="58">
        <f>T346 + N346 + L346 + X346 + R346 + P346 + V346</f>
        <v>28.521841599999998</v>
      </c>
      <c r="K346" s="58">
        <f>U346 + O346 + M346 + Y346 + S346 + Q346 + W346</f>
        <v>10.690727799561598</v>
      </c>
      <c r="L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23.501841599999999</v>
      </c>
      <c r="M346" s="58">
        <f>L346*G346/1</f>
        <v>8.8091012795615988</v>
      </c>
      <c r="N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0</v>
      </c>
      <c r="O346" s="58">
        <f>N346*G346/1</f>
        <v>0</v>
      </c>
      <c r="P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0</v>
      </c>
      <c r="Q346" s="58">
        <f>P346*G346/1</f>
        <v>0</v>
      </c>
      <c r="R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0</v>
      </c>
      <c r="S346" s="58">
        <f>R346*G346/1</f>
        <v>0</v>
      </c>
      <c r="T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0</v>
      </c>
      <c r="U346" s="58">
        <f>T346*G346/1</f>
        <v>0</v>
      </c>
      <c r="V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0</v>
      </c>
      <c r="W346" s="58">
        <f>V346*G346/1</f>
        <v>0</v>
      </c>
      <c r="X346" s="58">
        <f>IF(
                        C346="INSUMO",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A346&amp;B346,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A346&amp;B346,AE:AE,
                                                    0)
                                            ),
                                            "Não encontrado")
                                    )</f>
        <v>5.0199999999999996</v>
      </c>
      <c r="Y346" s="58">
        <f>X346*G346/1</f>
        <v>1.8816265199999997</v>
      </c>
      <c r="Z346" s="58">
        <f>IF(
                            C346="INSUMO",
                            IFERROR(
                                INDEX(
                                    Insumos!F:F,
                                    MATCH(
                                        A346&amp;B346,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A346&amp;B346,AE:AE,
                                        0)
                                ),
                                "Não encontrado")
                        )</f>
        <v>28.521841600000002</v>
      </c>
      <c r="AA346" s="58">
        <f>G346*Z346</f>
        <v>10.6907277995616</v>
      </c>
      <c r="AB346" s="59"/>
      <c r="AC346" s="59"/>
      <c r="AD346" s="129" t="s">
        <v>38</v>
      </c>
    </row>
    <row r="347" spans="1:31" x14ac:dyDescent="0.2">
      <c r="A347" s="46" t="s">
        <v>88</v>
      </c>
      <c r="B347" s="47" t="s">
        <v>42</v>
      </c>
      <c r="C347" s="48" t="s">
        <v>78</v>
      </c>
      <c r="D347" s="49" t="s">
        <v>39</v>
      </c>
      <c r="E347" s="130" t="s">
        <v>89</v>
      </c>
      <c r="F347" s="50" t="s">
        <v>80</v>
      </c>
      <c r="G347" s="50">
        <v>0.32337929999999998</v>
      </c>
      <c r="H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0</v>
      </c>
      <c r="I347" s="51">
        <f>H347*G347/1</f>
        <v>0</v>
      </c>
      <c r="J347" s="51">
        <f>T347 + N347 + L347 + X347 + R347 + P347 + V347</f>
        <v>26.731771999999996</v>
      </c>
      <c r="K347" s="51">
        <f>U347 + O347 + M347 + Y347 + S347 + Q347 + W347</f>
        <v>8.6445017171195975</v>
      </c>
      <c r="L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21.761771999999997</v>
      </c>
      <c r="M347" s="51">
        <f>L347*G347/1</f>
        <v>7.0373065961195982</v>
      </c>
      <c r="N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0</v>
      </c>
      <c r="O347" s="51">
        <f>N347*G347/1</f>
        <v>0</v>
      </c>
      <c r="P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0</v>
      </c>
      <c r="Q347" s="51">
        <f>P347*G347/1</f>
        <v>0</v>
      </c>
      <c r="R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0</v>
      </c>
      <c r="S347" s="51">
        <f>R347*G347/1</f>
        <v>0</v>
      </c>
      <c r="T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0</v>
      </c>
      <c r="U347" s="51">
        <f>T347*G347/1</f>
        <v>0</v>
      </c>
      <c r="V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0</v>
      </c>
      <c r="W347" s="51">
        <f>V347*G347/1</f>
        <v>0</v>
      </c>
      <c r="X347" s="51">
        <f>IF(
                        C347="INSUMO",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A347&amp;B347,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A347&amp;B347,AE:AE,
                                                    0)
                                            ),
                                            "Não encontrado")
                                    )</f>
        <v>4.97</v>
      </c>
      <c r="Y347" s="51">
        <f>X347*G347/1</f>
        <v>1.6071951209999997</v>
      </c>
      <c r="Z347" s="51">
        <f>IF(
                            C347="INSUMO",
                            IFERROR(
                                INDEX(
                                    Insumos!F:F,
                                    MATCH(
                                        A347&amp;B347,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A347&amp;B347,AE:AE,
                                        0)
                                ),
                                "Não encontrado")
                        )</f>
        <v>26.731771999999999</v>
      </c>
      <c r="AA347" s="51">
        <f>G347*Z347</f>
        <v>8.6445017171195992</v>
      </c>
      <c r="AB347" s="52"/>
      <c r="AC347" s="52"/>
      <c r="AD347" s="130" t="s">
        <v>38</v>
      </c>
    </row>
    <row r="348" spans="1:31" x14ac:dyDescent="0.2">
      <c r="A348" s="38" t="s">
        <v>330</v>
      </c>
      <c r="B348" s="39" t="s">
        <v>42</v>
      </c>
      <c r="C348" s="40" t="s">
        <v>38</v>
      </c>
      <c r="D348" s="41" t="s">
        <v>39</v>
      </c>
      <c r="E348" s="128" t="s">
        <v>331</v>
      </c>
      <c r="F348" s="42" t="s">
        <v>80</v>
      </c>
      <c r="G348" s="43"/>
      <c r="H348" s="44"/>
      <c r="I348" s="44">
        <f>SUM(I349:I356)</f>
        <v>0</v>
      </c>
      <c r="J348" s="44"/>
      <c r="K348" s="44">
        <f>SUM(K349:K356)</f>
        <v>28.521841600000002</v>
      </c>
      <c r="L348" s="44"/>
      <c r="M348" s="44">
        <f>SUM(M349:M356)</f>
        <v>23.501841599999999</v>
      </c>
      <c r="N348" s="44"/>
      <c r="O348" s="44">
        <f>SUM(O349:O356)</f>
        <v>0</v>
      </c>
      <c r="P348" s="44"/>
      <c r="Q348" s="44">
        <f>SUM(Q349:Q356)</f>
        <v>0</v>
      </c>
      <c r="R348" s="44"/>
      <c r="S348" s="44">
        <f>SUM(S349:S356)</f>
        <v>0</v>
      </c>
      <c r="T348" s="44"/>
      <c r="U348" s="44">
        <f>SUM(U349:U356)</f>
        <v>0</v>
      </c>
      <c r="V348" s="44"/>
      <c r="W348" s="44">
        <f>SUM(W349:W356)</f>
        <v>0</v>
      </c>
      <c r="X348" s="44"/>
      <c r="Y348" s="44">
        <f>SUM(Y349:Y356)</f>
        <v>5.0199999999999996</v>
      </c>
      <c r="Z348" s="44"/>
      <c r="AA348" s="44">
        <f>SUM(AA349:AA356)</f>
        <v>28.521841600000002</v>
      </c>
      <c r="AB348" s="45" t="s">
        <v>38</v>
      </c>
      <c r="AC348" s="45"/>
      <c r="AD348" s="128" t="s">
        <v>38</v>
      </c>
      <c r="AE348" t="str">
        <f>A348&amp;B348&amp;C348</f>
        <v>88325SINAPI</v>
      </c>
    </row>
    <row r="349" spans="1:31" ht="25.5" x14ac:dyDescent="0.2">
      <c r="A349" s="53" t="s">
        <v>446</v>
      </c>
      <c r="B349" s="54" t="s">
        <v>42</v>
      </c>
      <c r="C349" s="55" t="s">
        <v>78</v>
      </c>
      <c r="D349" s="56" t="s">
        <v>39</v>
      </c>
      <c r="E349" s="129" t="s">
        <v>447</v>
      </c>
      <c r="F349" s="57" t="s">
        <v>80</v>
      </c>
      <c r="G349" s="57">
        <v>1</v>
      </c>
      <c r="H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I349" s="58">
        <f t="shared" ref="I349:I356" si="179">H349*G349/1</f>
        <v>0</v>
      </c>
      <c r="J349" s="58">
        <f t="shared" ref="J349:K356" si="180">T349 + N349 + L349 + X349 + R349 + P349 + V349</f>
        <v>0.34184160000000002</v>
      </c>
      <c r="K349" s="58">
        <f t="shared" si="180"/>
        <v>0.34184160000000002</v>
      </c>
      <c r="L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0.34184160000000002</v>
      </c>
      <c r="M349" s="58">
        <f t="shared" ref="M349:M356" si="181">L349*G349/1</f>
        <v>0.34184160000000002</v>
      </c>
      <c r="N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O349" s="58">
        <f t="shared" ref="O349:O356" si="182">N349*G349/1</f>
        <v>0</v>
      </c>
      <c r="P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Q349" s="58">
        <f t="shared" ref="Q349:Q356" si="183">P349*G349/1</f>
        <v>0</v>
      </c>
      <c r="R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S349" s="58">
        <f t="shared" ref="S349:S356" si="184">R349*G349/1</f>
        <v>0</v>
      </c>
      <c r="T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U349" s="58">
        <f t="shared" ref="U349:U356" si="185">T349*G349/1</f>
        <v>0</v>
      </c>
      <c r="V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W349" s="58">
        <f t="shared" ref="W349:W356" si="186">V349*G349/1</f>
        <v>0</v>
      </c>
      <c r="X349" s="58">
        <f>IF(
                        C349="INSUMO",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A349&amp;B349,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A349&amp;B349,AE:AE,
                                                    0)
                                            ),
                                            "Não encontrado")
                                    )</f>
        <v>0</v>
      </c>
      <c r="Y349" s="58">
        <f t="shared" ref="Y349:Y356" si="187">X349*G349/1</f>
        <v>0</v>
      </c>
      <c r="Z349" s="58">
        <f>IF(
                            C349="INSUMO",
                            IFERROR(
                                INDEX(
                                    Insumos!F:F,
                                    MATCH(
                                        A349&amp;B349,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A349&amp;B349,AE:AE,
                                        0)
                                ),
                                "Não encontrado")
                        )</f>
        <v>0.34184160000000002</v>
      </c>
      <c r="AA349" s="58">
        <f t="shared" ref="AA349:AA356" si="188">G349*Z349</f>
        <v>0.34184160000000002</v>
      </c>
      <c r="AB349" s="59"/>
      <c r="AC349" s="59"/>
      <c r="AD349" s="129" t="s">
        <v>38</v>
      </c>
    </row>
    <row r="350" spans="1:31" ht="25.5" x14ac:dyDescent="0.2">
      <c r="A350" s="46" t="s">
        <v>448</v>
      </c>
      <c r="B350" s="47" t="s">
        <v>42</v>
      </c>
      <c r="C350" s="48" t="s">
        <v>46</v>
      </c>
      <c r="D350" s="49" t="s">
        <v>39</v>
      </c>
      <c r="E350" s="130" t="s">
        <v>449</v>
      </c>
      <c r="F350" s="50" t="s">
        <v>80</v>
      </c>
      <c r="G350" s="50">
        <v>1</v>
      </c>
      <c r="H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I350" s="51">
        <f t="shared" si="179"/>
        <v>0</v>
      </c>
      <c r="J350" s="51">
        <f t="shared" si="180"/>
        <v>1.55</v>
      </c>
      <c r="K350" s="51">
        <f t="shared" si="180"/>
        <v>1.55</v>
      </c>
      <c r="L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M350" s="51">
        <f t="shared" si="181"/>
        <v>0</v>
      </c>
      <c r="N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O350" s="51">
        <f t="shared" si="182"/>
        <v>0</v>
      </c>
      <c r="P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Q350" s="51">
        <f t="shared" si="183"/>
        <v>0</v>
      </c>
      <c r="R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S350" s="51">
        <f t="shared" si="184"/>
        <v>0</v>
      </c>
      <c r="T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U350" s="51">
        <f t="shared" si="185"/>
        <v>0</v>
      </c>
      <c r="V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0</v>
      </c>
      <c r="W350" s="51">
        <f t="shared" si="186"/>
        <v>0</v>
      </c>
      <c r="X350" s="51">
        <f>IF(
                        C350="INSUMO",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A350&amp;B350,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A350&amp;B350,AE:AE,
                                                    0)
                                            ),
                                            "Não encontrado")
                                    )</f>
        <v>1.55</v>
      </c>
      <c r="Y350" s="51">
        <f t="shared" si="187"/>
        <v>1.55</v>
      </c>
      <c r="Z350" s="51">
        <f>IF(
                            C350="INSUMO",
                            IFERROR(
                                INDEX(
                                    Insumos!F:F,
                                    MATCH(
                                        A350&amp;B350,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A350&amp;B350,AE:AE,
                                        0)
                                ),
                                "Não encontrado")
                        )</f>
        <v>1.55</v>
      </c>
      <c r="AA350" s="51">
        <f t="shared" si="188"/>
        <v>1.55</v>
      </c>
      <c r="AB350" s="52"/>
      <c r="AC350" s="52"/>
      <c r="AD350" s="130" t="s">
        <v>38</v>
      </c>
    </row>
    <row r="351" spans="1:31" ht="25.5" x14ac:dyDescent="0.2">
      <c r="A351" s="53" t="s">
        <v>450</v>
      </c>
      <c r="B351" s="54" t="s">
        <v>42</v>
      </c>
      <c r="C351" s="55" t="s">
        <v>46</v>
      </c>
      <c r="D351" s="56" t="s">
        <v>39</v>
      </c>
      <c r="E351" s="129" t="s">
        <v>451</v>
      </c>
      <c r="F351" s="57" t="s">
        <v>80</v>
      </c>
      <c r="G351" s="57">
        <v>1</v>
      </c>
      <c r="H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I351" s="58">
        <f t="shared" si="179"/>
        <v>0</v>
      </c>
      <c r="J351" s="58">
        <f t="shared" si="180"/>
        <v>0.72</v>
      </c>
      <c r="K351" s="58">
        <f t="shared" si="180"/>
        <v>0.72</v>
      </c>
      <c r="L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M351" s="58">
        <f t="shared" si="181"/>
        <v>0</v>
      </c>
      <c r="N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O351" s="58">
        <f t="shared" si="182"/>
        <v>0</v>
      </c>
      <c r="P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Q351" s="58">
        <f t="shared" si="183"/>
        <v>0</v>
      </c>
      <c r="R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S351" s="58">
        <f t="shared" si="184"/>
        <v>0</v>
      </c>
      <c r="T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U351" s="58">
        <f t="shared" si="185"/>
        <v>0</v>
      </c>
      <c r="V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</v>
      </c>
      <c r="W351" s="58">
        <f t="shared" si="186"/>
        <v>0</v>
      </c>
      <c r="X351" s="58">
        <f>IF(
                        C351="INSUMO",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A351&amp;B351,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A351&amp;B351,AE:AE,
                                                    0)
                                            ),
                                            "Não encontrado")
                                    )</f>
        <v>0.72</v>
      </c>
      <c r="Y351" s="58">
        <f t="shared" si="187"/>
        <v>0.72</v>
      </c>
      <c r="Z351" s="58">
        <f>IF(
                            C351="INSUMO",
                            IFERROR(
                                INDEX(
                                    Insumos!F:F,
                                    MATCH(
                                        A351&amp;B351,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A351&amp;B351,AE:AE,
                                        0)
                                ),
                                "Não encontrado")
                        )</f>
        <v>0.72</v>
      </c>
      <c r="AA351" s="58">
        <f t="shared" si="188"/>
        <v>0.72</v>
      </c>
      <c r="AB351" s="59"/>
      <c r="AC351" s="59"/>
      <c r="AD351" s="129" t="s">
        <v>38</v>
      </c>
    </row>
    <row r="352" spans="1:31" x14ac:dyDescent="0.2">
      <c r="A352" s="46" t="s">
        <v>384</v>
      </c>
      <c r="B352" s="47" t="s">
        <v>42</v>
      </c>
      <c r="C352" s="48" t="s">
        <v>46</v>
      </c>
      <c r="D352" s="49" t="s">
        <v>39</v>
      </c>
      <c r="E352" s="130" t="s">
        <v>385</v>
      </c>
      <c r="F352" s="50" t="s">
        <v>80</v>
      </c>
      <c r="G352" s="50">
        <v>1</v>
      </c>
      <c r="H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I352" s="51">
        <f t="shared" si="179"/>
        <v>0</v>
      </c>
      <c r="J352" s="51">
        <f t="shared" si="180"/>
        <v>0.11</v>
      </c>
      <c r="K352" s="51">
        <f t="shared" si="180"/>
        <v>0.11</v>
      </c>
      <c r="L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M352" s="51">
        <f t="shared" si="181"/>
        <v>0</v>
      </c>
      <c r="N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O352" s="51">
        <f t="shared" si="182"/>
        <v>0</v>
      </c>
      <c r="P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Q352" s="51">
        <f t="shared" si="183"/>
        <v>0</v>
      </c>
      <c r="R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S352" s="51">
        <f t="shared" si="184"/>
        <v>0</v>
      </c>
      <c r="T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U352" s="51">
        <f t="shared" si="185"/>
        <v>0</v>
      </c>
      <c r="V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</v>
      </c>
      <c r="W352" s="51">
        <f t="shared" si="186"/>
        <v>0</v>
      </c>
      <c r="X352" s="51">
        <f>IF(
                        C352="INSUMO",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A352&amp;B352,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A352&amp;B352,AE:AE,
                                                    0)
                                            ),
                                            "Não encontrado")
                                    )</f>
        <v>0.11</v>
      </c>
      <c r="Y352" s="51">
        <f t="shared" si="187"/>
        <v>0.11</v>
      </c>
      <c r="Z352" s="51">
        <f>IF(
                            C352="INSUMO",
                            IFERROR(
                                INDEX(
                                    Insumos!F:F,
                                    MATCH(
                                        A352&amp;B352,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A352&amp;B352,AE:AE,
                                        0)
                                ),
                                "Não encontrado")
                        )</f>
        <v>0.11</v>
      </c>
      <c r="AA352" s="51">
        <f t="shared" si="188"/>
        <v>0.11</v>
      </c>
      <c r="AB352" s="52"/>
      <c r="AC352" s="52"/>
      <c r="AD352" s="130" t="s">
        <v>38</v>
      </c>
    </row>
    <row r="353" spans="1:31" x14ac:dyDescent="0.2">
      <c r="A353" s="53" t="s">
        <v>386</v>
      </c>
      <c r="B353" s="54" t="s">
        <v>42</v>
      </c>
      <c r="C353" s="55" t="s">
        <v>46</v>
      </c>
      <c r="D353" s="56" t="s">
        <v>39</v>
      </c>
      <c r="E353" s="129" t="s">
        <v>387</v>
      </c>
      <c r="F353" s="57" t="s">
        <v>80</v>
      </c>
      <c r="G353" s="57">
        <v>1</v>
      </c>
      <c r="H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I353" s="58">
        <f t="shared" si="179"/>
        <v>0</v>
      </c>
      <c r="J353" s="58">
        <f t="shared" si="180"/>
        <v>1.65</v>
      </c>
      <c r="K353" s="58">
        <f t="shared" si="180"/>
        <v>1.65</v>
      </c>
      <c r="L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M353" s="58">
        <f t="shared" si="181"/>
        <v>0</v>
      </c>
      <c r="N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O353" s="58">
        <f t="shared" si="182"/>
        <v>0</v>
      </c>
      <c r="P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Q353" s="58">
        <f t="shared" si="183"/>
        <v>0</v>
      </c>
      <c r="R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S353" s="58">
        <f t="shared" si="184"/>
        <v>0</v>
      </c>
      <c r="T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U353" s="58">
        <f t="shared" si="185"/>
        <v>0</v>
      </c>
      <c r="V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0</v>
      </c>
      <c r="W353" s="58">
        <f t="shared" si="186"/>
        <v>0</v>
      </c>
      <c r="X353" s="58">
        <f>IF(
                        C353="INSUMO",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A353&amp;B353,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A353&amp;B353,AE:AE,
                                                    0)
                                            ),
                                            "Não encontrado")
                                    )</f>
        <v>1.65</v>
      </c>
      <c r="Y353" s="58">
        <f t="shared" si="187"/>
        <v>1.65</v>
      </c>
      <c r="Z353" s="58">
        <f>IF(
                            C353="INSUMO",
                            IFERROR(
                                INDEX(
                                    Insumos!F:F,
                                    MATCH(
                                        A353&amp;B353,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A353&amp;B353,AE:AE,
                                        0)
                                ),
                                "Não encontrado")
                        )</f>
        <v>1.65</v>
      </c>
      <c r="AA353" s="58">
        <f t="shared" si="188"/>
        <v>1.65</v>
      </c>
      <c r="AB353" s="59"/>
      <c r="AC353" s="59"/>
      <c r="AD353" s="129" t="s">
        <v>38</v>
      </c>
    </row>
    <row r="354" spans="1:31" ht="25.5" x14ac:dyDescent="0.2">
      <c r="A354" s="46" t="s">
        <v>398</v>
      </c>
      <c r="B354" s="47" t="s">
        <v>42</v>
      </c>
      <c r="C354" s="48" t="s">
        <v>46</v>
      </c>
      <c r="D354" s="49" t="s">
        <v>39</v>
      </c>
      <c r="E354" s="130" t="s">
        <v>399</v>
      </c>
      <c r="F354" s="50" t="s">
        <v>80</v>
      </c>
      <c r="G354" s="50">
        <v>1</v>
      </c>
      <c r="H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I354" s="51">
        <f t="shared" si="179"/>
        <v>0</v>
      </c>
      <c r="J354" s="51">
        <f t="shared" si="180"/>
        <v>0.98</v>
      </c>
      <c r="K354" s="51">
        <f t="shared" si="180"/>
        <v>0.98</v>
      </c>
      <c r="L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M354" s="51">
        <f t="shared" si="181"/>
        <v>0</v>
      </c>
      <c r="N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O354" s="51">
        <f t="shared" si="182"/>
        <v>0</v>
      </c>
      <c r="P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Q354" s="51">
        <f t="shared" si="183"/>
        <v>0</v>
      </c>
      <c r="R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S354" s="51">
        <f t="shared" si="184"/>
        <v>0</v>
      </c>
      <c r="T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U354" s="51">
        <f t="shared" si="185"/>
        <v>0</v>
      </c>
      <c r="V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</v>
      </c>
      <c r="W354" s="51">
        <f t="shared" si="186"/>
        <v>0</v>
      </c>
      <c r="X354" s="51">
        <f>IF(
                        C354="INSUMO",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A354&amp;B354,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A354&amp;B354,AE:AE,
                                                    0)
                                            ),
                                            "Não encontrado")
                                    )</f>
        <v>0.98</v>
      </c>
      <c r="Y354" s="51">
        <f t="shared" si="187"/>
        <v>0.98</v>
      </c>
      <c r="Z354" s="51">
        <f>IF(
                            C354="INSUMO",
                            IFERROR(
                                INDEX(
                                    Insumos!F:F,
                                    MATCH(
                                        A354&amp;B354,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A354&amp;B354,AE:AE,
                                        0)
                                ),
                                "Não encontrado")
                        )</f>
        <v>0.98</v>
      </c>
      <c r="AA354" s="51">
        <f t="shared" si="188"/>
        <v>0.98</v>
      </c>
      <c r="AB354" s="52"/>
      <c r="AC354" s="52"/>
      <c r="AD354" s="130" t="s">
        <v>38</v>
      </c>
    </row>
    <row r="355" spans="1:31" ht="25.5" x14ac:dyDescent="0.2">
      <c r="A355" s="53" t="s">
        <v>388</v>
      </c>
      <c r="B355" s="54" t="s">
        <v>42</v>
      </c>
      <c r="C355" s="55" t="s">
        <v>46</v>
      </c>
      <c r="D355" s="56" t="s">
        <v>39</v>
      </c>
      <c r="E355" s="129" t="s">
        <v>389</v>
      </c>
      <c r="F355" s="57" t="s">
        <v>80</v>
      </c>
      <c r="G355" s="57">
        <v>1</v>
      </c>
      <c r="H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I355" s="58">
        <f t="shared" si="179"/>
        <v>0</v>
      </c>
      <c r="J355" s="58">
        <f t="shared" si="180"/>
        <v>0.01</v>
      </c>
      <c r="K355" s="58">
        <f t="shared" si="180"/>
        <v>0.01</v>
      </c>
      <c r="L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M355" s="58">
        <f t="shared" si="181"/>
        <v>0</v>
      </c>
      <c r="N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O355" s="58">
        <f t="shared" si="182"/>
        <v>0</v>
      </c>
      <c r="P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Q355" s="58">
        <f t="shared" si="183"/>
        <v>0</v>
      </c>
      <c r="R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S355" s="58">
        <f t="shared" si="184"/>
        <v>0</v>
      </c>
      <c r="T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U355" s="58">
        <f t="shared" si="185"/>
        <v>0</v>
      </c>
      <c r="V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</v>
      </c>
      <c r="W355" s="58">
        <f t="shared" si="186"/>
        <v>0</v>
      </c>
      <c r="X355" s="58">
        <f>IF(
                        C355="INSUMO",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A355&amp;B355,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A355&amp;B355,AE:AE,
                                                    0)
                                            ),
                                            "Não encontrado")
                                    )</f>
        <v>0.01</v>
      </c>
      <c r="Y355" s="58">
        <f t="shared" si="187"/>
        <v>0.01</v>
      </c>
      <c r="Z355" s="58">
        <f>IF(
                            C355="INSUMO",
                            IFERROR(
                                INDEX(
                                    Insumos!F:F,
                                    MATCH(
                                        A355&amp;B355,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A355&amp;B355,AE:AE,
                                        0)
                                ),
                                "Não encontrado")
                        )</f>
        <v>0.01</v>
      </c>
      <c r="AA355" s="58">
        <f t="shared" si="188"/>
        <v>0.01</v>
      </c>
      <c r="AB355" s="59"/>
      <c r="AC355" s="59"/>
      <c r="AD355" s="129" t="s">
        <v>38</v>
      </c>
    </row>
    <row r="356" spans="1:31" x14ac:dyDescent="0.2">
      <c r="A356" s="46" t="s">
        <v>452</v>
      </c>
      <c r="B356" s="47" t="s">
        <v>42</v>
      </c>
      <c r="C356" s="48" t="s">
        <v>46</v>
      </c>
      <c r="D356" s="49" t="s">
        <v>39</v>
      </c>
      <c r="E356" s="130" t="s">
        <v>453</v>
      </c>
      <c r="F356" s="50" t="s">
        <v>80</v>
      </c>
      <c r="G356" s="50">
        <v>1</v>
      </c>
      <c r="H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I356" s="51">
        <f t="shared" si="179"/>
        <v>0</v>
      </c>
      <c r="J356" s="51">
        <f t="shared" si="180"/>
        <v>23.16</v>
      </c>
      <c r="K356" s="51">
        <f t="shared" si="180"/>
        <v>23.16</v>
      </c>
      <c r="L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23.16</v>
      </c>
      <c r="M356" s="51">
        <f t="shared" si="181"/>
        <v>23.16</v>
      </c>
      <c r="N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O356" s="51">
        <f t="shared" si="182"/>
        <v>0</v>
      </c>
      <c r="P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Q356" s="51">
        <f t="shared" si="183"/>
        <v>0</v>
      </c>
      <c r="R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S356" s="51">
        <f t="shared" si="184"/>
        <v>0</v>
      </c>
      <c r="T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U356" s="51">
        <f t="shared" si="185"/>
        <v>0</v>
      </c>
      <c r="V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W356" s="51">
        <f t="shared" si="186"/>
        <v>0</v>
      </c>
      <c r="X356" s="51">
        <f>IF(
                        C356="INSUMO",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A356&amp;B356,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A356&amp;B356,AE:AE,
                                                    0)
                                            ),
                                            "Não encontrado")
                                    )</f>
        <v>0</v>
      </c>
      <c r="Y356" s="51">
        <f t="shared" si="187"/>
        <v>0</v>
      </c>
      <c r="Z356" s="51">
        <f>IF(
                            C356="INSUMO",
                            IFERROR(
                                INDEX(
                                    Insumos!F:F,
                                    MATCH(
                                        A356&amp;B356,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A356&amp;B356,AE:AE,
                                        0)
                                ),
                                "Não encontrado")
                        )</f>
        <v>23.16</v>
      </c>
      <c r="AA356" s="51">
        <f t="shared" si="188"/>
        <v>23.16</v>
      </c>
      <c r="AB356" s="52"/>
      <c r="AC356" s="52"/>
      <c r="AD356" s="130" t="s">
        <v>38</v>
      </c>
    </row>
    <row r="357" spans="1:31" ht="25.5" x14ac:dyDescent="0.2">
      <c r="A357" s="38" t="s">
        <v>446</v>
      </c>
      <c r="B357" s="39" t="s">
        <v>42</v>
      </c>
      <c r="C357" s="40" t="s">
        <v>38</v>
      </c>
      <c r="D357" s="41" t="s">
        <v>39</v>
      </c>
      <c r="E357" s="128" t="s">
        <v>447</v>
      </c>
      <c r="F357" s="42" t="s">
        <v>80</v>
      </c>
      <c r="G357" s="43"/>
      <c r="H357" s="44"/>
      <c r="I357" s="44">
        <f>SUM(I358:I358)</f>
        <v>0</v>
      </c>
      <c r="J357" s="44"/>
      <c r="K357" s="44">
        <f>SUM(K358:K358)</f>
        <v>0.34184160000000002</v>
      </c>
      <c r="L357" s="44"/>
      <c r="M357" s="44">
        <f>SUM(M358:M358)</f>
        <v>0.34184160000000002</v>
      </c>
      <c r="N357" s="44"/>
      <c r="O357" s="44">
        <f>SUM(O358:O358)</f>
        <v>0</v>
      </c>
      <c r="P357" s="44"/>
      <c r="Q357" s="44">
        <f>SUM(Q358:Q358)</f>
        <v>0</v>
      </c>
      <c r="R357" s="44"/>
      <c r="S357" s="44">
        <f>SUM(S358:S358)</f>
        <v>0</v>
      </c>
      <c r="T357" s="44"/>
      <c r="U357" s="44">
        <f>SUM(U358:U358)</f>
        <v>0</v>
      </c>
      <c r="V357" s="44"/>
      <c r="W357" s="44">
        <f>SUM(W358:W358)</f>
        <v>0</v>
      </c>
      <c r="X357" s="44"/>
      <c r="Y357" s="44">
        <f>SUM(Y358:Y358)</f>
        <v>0</v>
      </c>
      <c r="Z357" s="44"/>
      <c r="AA357" s="44">
        <f>SUM(AA358:AA358)</f>
        <v>0.34184160000000002</v>
      </c>
      <c r="AB357" s="45" t="s">
        <v>38</v>
      </c>
      <c r="AC357" s="45"/>
      <c r="AD357" s="128" t="s">
        <v>38</v>
      </c>
      <c r="AE357" t="str">
        <f>A357&amp;B357&amp;C357</f>
        <v>95387SINAPI</v>
      </c>
    </row>
    <row r="358" spans="1:31" x14ac:dyDescent="0.2">
      <c r="A358" s="53" t="s">
        <v>452</v>
      </c>
      <c r="B358" s="54" t="s">
        <v>42</v>
      </c>
      <c r="C358" s="55" t="s">
        <v>46</v>
      </c>
      <c r="D358" s="56" t="s">
        <v>39</v>
      </c>
      <c r="E358" s="129" t="s">
        <v>453</v>
      </c>
      <c r="F358" s="57" t="s">
        <v>80</v>
      </c>
      <c r="G358" s="57">
        <v>1.4760000000000001E-2</v>
      </c>
      <c r="H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I358" s="58">
        <f>H358*G358/1</f>
        <v>0</v>
      </c>
      <c r="J358" s="58">
        <f>T358 + N358 + L358 + X358 + R358 + P358 + V358</f>
        <v>23.16</v>
      </c>
      <c r="K358" s="58">
        <f>U358 + O358 + M358 + Y358 + S358 + Q358 + W358</f>
        <v>0.34184160000000002</v>
      </c>
      <c r="L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23.16</v>
      </c>
      <c r="M358" s="58">
        <f>L358*G358/1</f>
        <v>0.34184160000000002</v>
      </c>
      <c r="N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O358" s="58">
        <f>N358*G358/1</f>
        <v>0</v>
      </c>
      <c r="P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Q358" s="58">
        <f>P358*G358/1</f>
        <v>0</v>
      </c>
      <c r="R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S358" s="58">
        <f>R358*G358/1</f>
        <v>0</v>
      </c>
      <c r="T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U358" s="58">
        <f>T358*G358/1</f>
        <v>0</v>
      </c>
      <c r="V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W358" s="58">
        <f>V358*G358/1</f>
        <v>0</v>
      </c>
      <c r="X358" s="58">
        <f>IF(
                        C358="INSUMO",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A358&amp;B358,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A358&amp;B358,AE:AE,
                                                    0)
                                            ),
                                            "Não encontrado")
                                    )</f>
        <v>0</v>
      </c>
      <c r="Y358" s="58">
        <f>X358*G358/1</f>
        <v>0</v>
      </c>
      <c r="Z358" s="58">
        <f>IF(
                            C358="INSUMO",
                            IFERROR(
                                INDEX(
                                    Insumos!F:F,
                                    MATCH(
                                        A358&amp;B358,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A358&amp;B358,AE:AE,
                                        0)
                                ),
                                "Não encontrado")
                        )</f>
        <v>23.16</v>
      </c>
      <c r="AA358" s="58">
        <f>G358*Z358</f>
        <v>0.34184160000000002</v>
      </c>
      <c r="AB358" s="59"/>
      <c r="AC358" s="59"/>
      <c r="AD358" s="129" t="s">
        <v>38</v>
      </c>
    </row>
    <row r="359" spans="1:31" x14ac:dyDescent="0.2">
      <c r="A359" s="38" t="s">
        <v>170</v>
      </c>
      <c r="B359" s="39" t="s">
        <v>42</v>
      </c>
      <c r="C359" s="40" t="s">
        <v>38</v>
      </c>
      <c r="D359" s="41" t="s">
        <v>39</v>
      </c>
      <c r="E359" s="128" t="s">
        <v>171</v>
      </c>
      <c r="F359" s="42" t="s">
        <v>80</v>
      </c>
      <c r="G359" s="43"/>
      <c r="H359" s="44"/>
      <c r="I359" s="44">
        <f>SUM(I360:I367)</f>
        <v>0</v>
      </c>
      <c r="J359" s="44"/>
      <c r="K359" s="44">
        <f>SUM(K360:K367)</f>
        <v>35.932662399999998</v>
      </c>
      <c r="L359" s="44"/>
      <c r="M359" s="44">
        <f>SUM(M360:M367)</f>
        <v>30.912662399999999</v>
      </c>
      <c r="N359" s="44"/>
      <c r="O359" s="44">
        <f>SUM(O360:O367)</f>
        <v>0</v>
      </c>
      <c r="P359" s="44"/>
      <c r="Q359" s="44">
        <f>SUM(Q360:Q367)</f>
        <v>0</v>
      </c>
      <c r="R359" s="44"/>
      <c r="S359" s="44">
        <f>SUM(S360:S367)</f>
        <v>0</v>
      </c>
      <c r="T359" s="44"/>
      <c r="U359" s="44">
        <f>SUM(U360:U367)</f>
        <v>0</v>
      </c>
      <c r="V359" s="44"/>
      <c r="W359" s="44">
        <f>SUM(W360:W367)</f>
        <v>0</v>
      </c>
      <c r="X359" s="44"/>
      <c r="Y359" s="44">
        <f>SUM(Y360:Y367)</f>
        <v>5.0199999999999996</v>
      </c>
      <c r="Z359" s="44"/>
      <c r="AA359" s="44">
        <f>SUM(AA360:AA367)</f>
        <v>35.932662399999998</v>
      </c>
      <c r="AB359" s="45" t="s">
        <v>38</v>
      </c>
      <c r="AC359" s="45"/>
      <c r="AD359" s="128" t="s">
        <v>38</v>
      </c>
      <c r="AE359" t="str">
        <f>A359&amp;B359&amp;C359</f>
        <v>88315SINAPI</v>
      </c>
    </row>
    <row r="360" spans="1:31" ht="25.5" x14ac:dyDescent="0.2">
      <c r="A360" s="53" t="s">
        <v>454</v>
      </c>
      <c r="B360" s="54" t="s">
        <v>42</v>
      </c>
      <c r="C360" s="55" t="s">
        <v>78</v>
      </c>
      <c r="D360" s="56" t="s">
        <v>39</v>
      </c>
      <c r="E360" s="129" t="s">
        <v>455</v>
      </c>
      <c r="F360" s="57" t="s">
        <v>80</v>
      </c>
      <c r="G360" s="57">
        <v>1</v>
      </c>
      <c r="H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I360" s="58">
        <f t="shared" ref="I360:I367" si="189">H360*G360/1</f>
        <v>0</v>
      </c>
      <c r="J360" s="58">
        <f t="shared" ref="J360:K367" si="190">T360 + N360 + L360 + X360 + R360 + P360 + V360</f>
        <v>0.35266239999999999</v>
      </c>
      <c r="K360" s="58">
        <f t="shared" si="190"/>
        <v>0.35266239999999999</v>
      </c>
      <c r="L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0.35266239999999999</v>
      </c>
      <c r="M360" s="58">
        <f t="shared" ref="M360:M367" si="191">L360*G360/1</f>
        <v>0.35266239999999999</v>
      </c>
      <c r="N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O360" s="58">
        <f t="shared" ref="O360:O367" si="192">N360*G360/1</f>
        <v>0</v>
      </c>
      <c r="P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Q360" s="58">
        <f t="shared" ref="Q360:Q367" si="193">P360*G360/1</f>
        <v>0</v>
      </c>
      <c r="R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S360" s="58">
        <f t="shared" ref="S360:S367" si="194">R360*G360/1</f>
        <v>0</v>
      </c>
      <c r="T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U360" s="58">
        <f t="shared" ref="U360:U367" si="195">T360*G360/1</f>
        <v>0</v>
      </c>
      <c r="V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W360" s="58">
        <f t="shared" ref="W360:W367" si="196">V360*G360/1</f>
        <v>0</v>
      </c>
      <c r="X360" s="58">
        <f>IF(
                        C360="INSUMO",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A360&amp;B360,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A360&amp;B360,AE:AE,
                                                    0)
                                            ),
                                            "Não encontrado")
                                    )</f>
        <v>0</v>
      </c>
      <c r="Y360" s="58">
        <f t="shared" ref="Y360:Y367" si="197">X360*G360/1</f>
        <v>0</v>
      </c>
      <c r="Z360" s="58">
        <f>IF(
                            C360="INSUMO",
                            IFERROR(
                                INDEX(
                                    Insumos!F:F,
                                    MATCH(
                                        A360&amp;B360,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A360&amp;B360,AE:AE,
                                        0)
                                ),
                                "Não encontrado")
                        )</f>
        <v>0.35266239999999999</v>
      </c>
      <c r="AA360" s="58">
        <f t="shared" ref="AA360:AA367" si="198">G360*Z360</f>
        <v>0.35266239999999999</v>
      </c>
      <c r="AB360" s="59"/>
      <c r="AC360" s="59"/>
      <c r="AD360" s="129" t="s">
        <v>38</v>
      </c>
    </row>
    <row r="361" spans="1:31" ht="25.5" x14ac:dyDescent="0.2">
      <c r="A361" s="46" t="s">
        <v>448</v>
      </c>
      <c r="B361" s="47" t="s">
        <v>42</v>
      </c>
      <c r="C361" s="48" t="s">
        <v>46</v>
      </c>
      <c r="D361" s="49" t="s">
        <v>39</v>
      </c>
      <c r="E361" s="130" t="s">
        <v>449</v>
      </c>
      <c r="F361" s="50" t="s">
        <v>80</v>
      </c>
      <c r="G361" s="50">
        <v>1</v>
      </c>
      <c r="H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I361" s="51">
        <f t="shared" si="189"/>
        <v>0</v>
      </c>
      <c r="J361" s="51">
        <f t="shared" si="190"/>
        <v>1.55</v>
      </c>
      <c r="K361" s="51">
        <f t="shared" si="190"/>
        <v>1.55</v>
      </c>
      <c r="L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M361" s="51">
        <f t="shared" si="191"/>
        <v>0</v>
      </c>
      <c r="N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O361" s="51">
        <f t="shared" si="192"/>
        <v>0</v>
      </c>
      <c r="P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Q361" s="51">
        <f t="shared" si="193"/>
        <v>0</v>
      </c>
      <c r="R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S361" s="51">
        <f t="shared" si="194"/>
        <v>0</v>
      </c>
      <c r="T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U361" s="51">
        <f t="shared" si="195"/>
        <v>0</v>
      </c>
      <c r="V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0</v>
      </c>
      <c r="W361" s="51">
        <f t="shared" si="196"/>
        <v>0</v>
      </c>
      <c r="X361" s="51">
        <f>IF(
                        C361="INSUMO",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A361&amp;B361,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A361&amp;B361,AE:AE,
                                                    0)
                                            ),
                                            "Não encontrado")
                                    )</f>
        <v>1.55</v>
      </c>
      <c r="Y361" s="51">
        <f t="shared" si="197"/>
        <v>1.55</v>
      </c>
      <c r="Z361" s="51">
        <f>IF(
                            C361="INSUMO",
                            IFERROR(
                                INDEX(
                                    Insumos!F:F,
                                    MATCH(
                                        A361&amp;B361,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A361&amp;B361,AE:AE,
                                        0)
                                ),
                                "Não encontrado")
                        )</f>
        <v>1.55</v>
      </c>
      <c r="AA361" s="51">
        <f t="shared" si="198"/>
        <v>1.55</v>
      </c>
      <c r="AB361" s="52"/>
      <c r="AC361" s="52"/>
      <c r="AD361" s="130" t="s">
        <v>38</v>
      </c>
    </row>
    <row r="362" spans="1:31" ht="25.5" x14ac:dyDescent="0.2">
      <c r="A362" s="53" t="s">
        <v>450</v>
      </c>
      <c r="B362" s="54" t="s">
        <v>42</v>
      </c>
      <c r="C362" s="55" t="s">
        <v>46</v>
      </c>
      <c r="D362" s="56" t="s">
        <v>39</v>
      </c>
      <c r="E362" s="129" t="s">
        <v>451</v>
      </c>
      <c r="F362" s="57" t="s">
        <v>80</v>
      </c>
      <c r="G362" s="57">
        <v>1</v>
      </c>
      <c r="H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I362" s="58">
        <f t="shared" si="189"/>
        <v>0</v>
      </c>
      <c r="J362" s="58">
        <f t="shared" si="190"/>
        <v>0.72</v>
      </c>
      <c r="K362" s="58">
        <f t="shared" si="190"/>
        <v>0.72</v>
      </c>
      <c r="L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M362" s="58">
        <f t="shared" si="191"/>
        <v>0</v>
      </c>
      <c r="N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O362" s="58">
        <f t="shared" si="192"/>
        <v>0</v>
      </c>
      <c r="P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Q362" s="58">
        <f t="shared" si="193"/>
        <v>0</v>
      </c>
      <c r="R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S362" s="58">
        <f t="shared" si="194"/>
        <v>0</v>
      </c>
      <c r="T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U362" s="58">
        <f t="shared" si="195"/>
        <v>0</v>
      </c>
      <c r="V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</v>
      </c>
      <c r="W362" s="58">
        <f t="shared" si="196"/>
        <v>0</v>
      </c>
      <c r="X362" s="58">
        <f>IF(
                        C362="INSUMO",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A362&amp;B362,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A362&amp;B362,AE:AE,
                                                    0)
                                            ),
                                            "Não encontrado")
                                    )</f>
        <v>0.72</v>
      </c>
      <c r="Y362" s="58">
        <f t="shared" si="197"/>
        <v>0.72</v>
      </c>
      <c r="Z362" s="58">
        <f>IF(
                            C362="INSUMO",
                            IFERROR(
                                INDEX(
                                    Insumos!F:F,
                                    MATCH(
                                        A362&amp;B362,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A362&amp;B362,AE:AE,
                                        0)
                                ),
                                "Não encontrado")
                        )</f>
        <v>0.72</v>
      </c>
      <c r="AA362" s="58">
        <f t="shared" si="198"/>
        <v>0.72</v>
      </c>
      <c r="AB362" s="59"/>
      <c r="AC362" s="59"/>
      <c r="AD362" s="129" t="s">
        <v>38</v>
      </c>
    </row>
    <row r="363" spans="1:31" x14ac:dyDescent="0.2">
      <c r="A363" s="46" t="s">
        <v>384</v>
      </c>
      <c r="B363" s="47" t="s">
        <v>42</v>
      </c>
      <c r="C363" s="48" t="s">
        <v>46</v>
      </c>
      <c r="D363" s="49" t="s">
        <v>39</v>
      </c>
      <c r="E363" s="130" t="s">
        <v>385</v>
      </c>
      <c r="F363" s="50" t="s">
        <v>80</v>
      </c>
      <c r="G363" s="50">
        <v>1</v>
      </c>
      <c r="H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I363" s="51">
        <f t="shared" si="189"/>
        <v>0</v>
      </c>
      <c r="J363" s="51">
        <f t="shared" si="190"/>
        <v>0.11</v>
      </c>
      <c r="K363" s="51">
        <f t="shared" si="190"/>
        <v>0.11</v>
      </c>
      <c r="L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M363" s="51">
        <f t="shared" si="191"/>
        <v>0</v>
      </c>
      <c r="N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O363" s="51">
        <f t="shared" si="192"/>
        <v>0</v>
      </c>
      <c r="P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Q363" s="51">
        <f t="shared" si="193"/>
        <v>0</v>
      </c>
      <c r="R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S363" s="51">
        <f t="shared" si="194"/>
        <v>0</v>
      </c>
      <c r="T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U363" s="51">
        <f t="shared" si="195"/>
        <v>0</v>
      </c>
      <c r="V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</v>
      </c>
      <c r="W363" s="51">
        <f t="shared" si="196"/>
        <v>0</v>
      </c>
      <c r="X363" s="51">
        <f>IF(
                        C363="INSUMO",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A363&amp;B363,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A363&amp;B363,AE:AE,
                                                    0)
                                            ),
                                            "Não encontrado")
                                    )</f>
        <v>0.11</v>
      </c>
      <c r="Y363" s="51">
        <f t="shared" si="197"/>
        <v>0.11</v>
      </c>
      <c r="Z363" s="51">
        <f>IF(
                            C363="INSUMO",
                            IFERROR(
                                INDEX(
                                    Insumos!F:F,
                                    MATCH(
                                        A363&amp;B363,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A363&amp;B363,AE:AE,
                                        0)
                                ),
                                "Não encontrado")
                        )</f>
        <v>0.11</v>
      </c>
      <c r="AA363" s="51">
        <f t="shared" si="198"/>
        <v>0.11</v>
      </c>
      <c r="AB363" s="52"/>
      <c r="AC363" s="52"/>
      <c r="AD363" s="130" t="s">
        <v>38</v>
      </c>
    </row>
    <row r="364" spans="1:31" x14ac:dyDescent="0.2">
      <c r="A364" s="53" t="s">
        <v>386</v>
      </c>
      <c r="B364" s="54" t="s">
        <v>42</v>
      </c>
      <c r="C364" s="55" t="s">
        <v>46</v>
      </c>
      <c r="D364" s="56" t="s">
        <v>39</v>
      </c>
      <c r="E364" s="129" t="s">
        <v>387</v>
      </c>
      <c r="F364" s="57" t="s">
        <v>80</v>
      </c>
      <c r="G364" s="57">
        <v>1</v>
      </c>
      <c r="H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I364" s="58">
        <f t="shared" si="189"/>
        <v>0</v>
      </c>
      <c r="J364" s="58">
        <f t="shared" si="190"/>
        <v>1.65</v>
      </c>
      <c r="K364" s="58">
        <f t="shared" si="190"/>
        <v>1.65</v>
      </c>
      <c r="L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M364" s="58">
        <f t="shared" si="191"/>
        <v>0</v>
      </c>
      <c r="N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O364" s="58">
        <f t="shared" si="192"/>
        <v>0</v>
      </c>
      <c r="P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Q364" s="58">
        <f t="shared" si="193"/>
        <v>0</v>
      </c>
      <c r="R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S364" s="58">
        <f t="shared" si="194"/>
        <v>0</v>
      </c>
      <c r="T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U364" s="58">
        <f t="shared" si="195"/>
        <v>0</v>
      </c>
      <c r="V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0</v>
      </c>
      <c r="W364" s="58">
        <f t="shared" si="196"/>
        <v>0</v>
      </c>
      <c r="X364" s="58">
        <f>IF(
                        C364="INSUMO",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A364&amp;B364,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A364&amp;B364,AE:AE,
                                                    0)
                                            ),
                                            "Não encontrado")
                                    )</f>
        <v>1.65</v>
      </c>
      <c r="Y364" s="58">
        <f t="shared" si="197"/>
        <v>1.65</v>
      </c>
      <c r="Z364" s="58">
        <f>IF(
                            C364="INSUMO",
                            IFERROR(
                                INDEX(
                                    Insumos!F:F,
                                    MATCH(
                                        A364&amp;B364,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A364&amp;B364,AE:AE,
                                        0)
                                ),
                                "Não encontrado")
                        )</f>
        <v>1.65</v>
      </c>
      <c r="AA364" s="58">
        <f t="shared" si="198"/>
        <v>1.65</v>
      </c>
      <c r="AB364" s="59"/>
      <c r="AC364" s="59"/>
      <c r="AD364" s="129" t="s">
        <v>38</v>
      </c>
    </row>
    <row r="365" spans="1:31" ht="25.5" x14ac:dyDescent="0.2">
      <c r="A365" s="46" t="s">
        <v>398</v>
      </c>
      <c r="B365" s="47" t="s">
        <v>42</v>
      </c>
      <c r="C365" s="48" t="s">
        <v>46</v>
      </c>
      <c r="D365" s="49" t="s">
        <v>39</v>
      </c>
      <c r="E365" s="130" t="s">
        <v>399</v>
      </c>
      <c r="F365" s="50" t="s">
        <v>80</v>
      </c>
      <c r="G365" s="50">
        <v>1</v>
      </c>
      <c r="H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I365" s="51">
        <f t="shared" si="189"/>
        <v>0</v>
      </c>
      <c r="J365" s="51">
        <f t="shared" si="190"/>
        <v>0.98</v>
      </c>
      <c r="K365" s="51">
        <f t="shared" si="190"/>
        <v>0.98</v>
      </c>
      <c r="L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M365" s="51">
        <f t="shared" si="191"/>
        <v>0</v>
      </c>
      <c r="N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O365" s="51">
        <f t="shared" si="192"/>
        <v>0</v>
      </c>
      <c r="P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Q365" s="51">
        <f t="shared" si="193"/>
        <v>0</v>
      </c>
      <c r="R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S365" s="51">
        <f t="shared" si="194"/>
        <v>0</v>
      </c>
      <c r="T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U365" s="51">
        <f t="shared" si="195"/>
        <v>0</v>
      </c>
      <c r="V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</v>
      </c>
      <c r="W365" s="51">
        <f t="shared" si="196"/>
        <v>0</v>
      </c>
      <c r="X365" s="51">
        <f>IF(
                        C365="INSUMO",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A365&amp;B365,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A365&amp;B365,AE:AE,
                                                    0)
                                            ),
                                            "Não encontrado")
                                    )</f>
        <v>0.98</v>
      </c>
      <c r="Y365" s="51">
        <f t="shared" si="197"/>
        <v>0.98</v>
      </c>
      <c r="Z365" s="51">
        <f>IF(
                            C365="INSUMO",
                            IFERROR(
                                INDEX(
                                    Insumos!F:F,
                                    MATCH(
                                        A365&amp;B365,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A365&amp;B365,AE:AE,
                                        0)
                                ),
                                "Não encontrado")
                        )</f>
        <v>0.98</v>
      </c>
      <c r="AA365" s="51">
        <f t="shared" si="198"/>
        <v>0.98</v>
      </c>
      <c r="AB365" s="52"/>
      <c r="AC365" s="52"/>
      <c r="AD365" s="130" t="s">
        <v>38</v>
      </c>
    </row>
    <row r="366" spans="1:31" ht="25.5" x14ac:dyDescent="0.2">
      <c r="A366" s="53" t="s">
        <v>388</v>
      </c>
      <c r="B366" s="54" t="s">
        <v>42</v>
      </c>
      <c r="C366" s="55" t="s">
        <v>46</v>
      </c>
      <c r="D366" s="56" t="s">
        <v>39</v>
      </c>
      <c r="E366" s="129" t="s">
        <v>389</v>
      </c>
      <c r="F366" s="57" t="s">
        <v>80</v>
      </c>
      <c r="G366" s="57">
        <v>1</v>
      </c>
      <c r="H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I366" s="58">
        <f t="shared" si="189"/>
        <v>0</v>
      </c>
      <c r="J366" s="58">
        <f t="shared" si="190"/>
        <v>0.01</v>
      </c>
      <c r="K366" s="58">
        <f t="shared" si="190"/>
        <v>0.01</v>
      </c>
      <c r="L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M366" s="58">
        <f t="shared" si="191"/>
        <v>0</v>
      </c>
      <c r="N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O366" s="58">
        <f t="shared" si="192"/>
        <v>0</v>
      </c>
      <c r="P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Q366" s="58">
        <f t="shared" si="193"/>
        <v>0</v>
      </c>
      <c r="R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S366" s="58">
        <f t="shared" si="194"/>
        <v>0</v>
      </c>
      <c r="T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U366" s="58">
        <f t="shared" si="195"/>
        <v>0</v>
      </c>
      <c r="V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</v>
      </c>
      <c r="W366" s="58">
        <f t="shared" si="196"/>
        <v>0</v>
      </c>
      <c r="X366" s="58">
        <f>IF(
                        C366="INSUMO",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A366&amp;B366,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A366&amp;B366,AE:AE,
                                                    0)
                                            ),
                                            "Não encontrado")
                                    )</f>
        <v>0.01</v>
      </c>
      <c r="Y366" s="58">
        <f t="shared" si="197"/>
        <v>0.01</v>
      </c>
      <c r="Z366" s="58">
        <f>IF(
                            C366="INSUMO",
                            IFERROR(
                                INDEX(
                                    Insumos!F:F,
                                    MATCH(
                                        A366&amp;B366,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A366&amp;B366,AE:AE,
                                        0)
                                ),
                                "Não encontrado")
                        )</f>
        <v>0.01</v>
      </c>
      <c r="AA366" s="58">
        <f t="shared" si="198"/>
        <v>0.01</v>
      </c>
      <c r="AB366" s="59"/>
      <c r="AC366" s="59"/>
      <c r="AD366" s="129" t="s">
        <v>38</v>
      </c>
    </row>
    <row r="367" spans="1:31" x14ac:dyDescent="0.2">
      <c r="A367" s="46" t="s">
        <v>456</v>
      </c>
      <c r="B367" s="47" t="s">
        <v>42</v>
      </c>
      <c r="C367" s="48" t="s">
        <v>46</v>
      </c>
      <c r="D367" s="49" t="s">
        <v>39</v>
      </c>
      <c r="E367" s="130" t="s">
        <v>457</v>
      </c>
      <c r="F367" s="50" t="s">
        <v>80</v>
      </c>
      <c r="G367" s="50">
        <v>1</v>
      </c>
      <c r="H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I367" s="51">
        <f t="shared" si="189"/>
        <v>0</v>
      </c>
      <c r="J367" s="51">
        <f t="shared" si="190"/>
        <v>30.56</v>
      </c>
      <c r="K367" s="51">
        <f t="shared" si="190"/>
        <v>30.56</v>
      </c>
      <c r="L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30.56</v>
      </c>
      <c r="M367" s="51">
        <f t="shared" si="191"/>
        <v>30.56</v>
      </c>
      <c r="N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O367" s="51">
        <f t="shared" si="192"/>
        <v>0</v>
      </c>
      <c r="P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Q367" s="51">
        <f t="shared" si="193"/>
        <v>0</v>
      </c>
      <c r="R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S367" s="51">
        <f t="shared" si="194"/>
        <v>0</v>
      </c>
      <c r="T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U367" s="51">
        <f t="shared" si="195"/>
        <v>0</v>
      </c>
      <c r="V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W367" s="51">
        <f t="shared" si="196"/>
        <v>0</v>
      </c>
      <c r="X367" s="51">
        <f>IF(
                        C367="INSUMO",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A367&amp;B367,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A367&amp;B367,AE:AE,
                                                    0)
                                            ),
                                            "Não encontrado")
                                    )</f>
        <v>0</v>
      </c>
      <c r="Y367" s="51">
        <f t="shared" si="197"/>
        <v>0</v>
      </c>
      <c r="Z367" s="51">
        <f>IF(
                            C367="INSUMO",
                            IFERROR(
                                INDEX(
                                    Insumos!F:F,
                                    MATCH(
                                        A367&amp;B367,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A367&amp;B367,AE:AE,
                                        0)
                                ),
                                "Não encontrado")
                        )</f>
        <v>30.56</v>
      </c>
      <c r="AA367" s="51">
        <f t="shared" si="198"/>
        <v>30.56</v>
      </c>
      <c r="AB367" s="52"/>
      <c r="AC367" s="52"/>
      <c r="AD367" s="130" t="s">
        <v>38</v>
      </c>
    </row>
    <row r="368" spans="1:31" ht="25.5" x14ac:dyDescent="0.2">
      <c r="A368" s="38" t="s">
        <v>454</v>
      </c>
      <c r="B368" s="39" t="s">
        <v>42</v>
      </c>
      <c r="C368" s="40" t="s">
        <v>38</v>
      </c>
      <c r="D368" s="41" t="s">
        <v>39</v>
      </c>
      <c r="E368" s="128" t="s">
        <v>455</v>
      </c>
      <c r="F368" s="42" t="s">
        <v>80</v>
      </c>
      <c r="G368" s="43"/>
      <c r="H368" s="44"/>
      <c r="I368" s="44">
        <f>SUM(I369:I369)</f>
        <v>0</v>
      </c>
      <c r="J368" s="44"/>
      <c r="K368" s="44">
        <f>SUM(K369:K369)</f>
        <v>0.35266239999999999</v>
      </c>
      <c r="L368" s="44"/>
      <c r="M368" s="44">
        <f>SUM(M369:M369)</f>
        <v>0.35266239999999999</v>
      </c>
      <c r="N368" s="44"/>
      <c r="O368" s="44">
        <f>SUM(O369:O369)</f>
        <v>0</v>
      </c>
      <c r="P368" s="44"/>
      <c r="Q368" s="44">
        <f>SUM(Q369:Q369)</f>
        <v>0</v>
      </c>
      <c r="R368" s="44"/>
      <c r="S368" s="44">
        <f>SUM(S369:S369)</f>
        <v>0</v>
      </c>
      <c r="T368" s="44"/>
      <c r="U368" s="44">
        <f>SUM(U369:U369)</f>
        <v>0</v>
      </c>
      <c r="V368" s="44"/>
      <c r="W368" s="44">
        <f>SUM(W369:W369)</f>
        <v>0</v>
      </c>
      <c r="X368" s="44"/>
      <c r="Y368" s="44">
        <f>SUM(Y369:Y369)</f>
        <v>0</v>
      </c>
      <c r="Z368" s="44"/>
      <c r="AA368" s="44">
        <f>SUM(AA369:AA369)</f>
        <v>0.35266239999999999</v>
      </c>
      <c r="AB368" s="45" t="s">
        <v>38</v>
      </c>
      <c r="AC368" s="45"/>
      <c r="AD368" s="128" t="s">
        <v>38</v>
      </c>
      <c r="AE368" t="str">
        <f>A368&amp;B368&amp;C368</f>
        <v>95377SINAPI</v>
      </c>
    </row>
    <row r="369" spans="1:31" x14ac:dyDescent="0.2">
      <c r="A369" s="53" t="s">
        <v>456</v>
      </c>
      <c r="B369" s="54" t="s">
        <v>42</v>
      </c>
      <c r="C369" s="55" t="s">
        <v>46</v>
      </c>
      <c r="D369" s="56" t="s">
        <v>39</v>
      </c>
      <c r="E369" s="129" t="s">
        <v>457</v>
      </c>
      <c r="F369" s="57" t="s">
        <v>80</v>
      </c>
      <c r="G369" s="57">
        <v>1.154E-2</v>
      </c>
      <c r="H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I369" s="58">
        <f>H369*G369/1</f>
        <v>0</v>
      </c>
      <c r="J369" s="58">
        <f>T369 + N369 + L369 + X369 + R369 + P369 + V369</f>
        <v>30.56</v>
      </c>
      <c r="K369" s="58">
        <f>U369 + O369 + M369 + Y369 + S369 + Q369 + W369</f>
        <v>0.35266239999999999</v>
      </c>
      <c r="L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30.56</v>
      </c>
      <c r="M369" s="58">
        <f>L369*G369/1</f>
        <v>0.35266239999999999</v>
      </c>
      <c r="N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O369" s="58">
        <f>N369*G369/1</f>
        <v>0</v>
      </c>
      <c r="P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Q369" s="58">
        <f>P369*G369/1</f>
        <v>0</v>
      </c>
      <c r="R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S369" s="58">
        <f>R369*G369/1</f>
        <v>0</v>
      </c>
      <c r="T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U369" s="58">
        <f>T369*G369/1</f>
        <v>0</v>
      </c>
      <c r="V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W369" s="58">
        <f>V369*G369/1</f>
        <v>0</v>
      </c>
      <c r="X369" s="58">
        <f>IF(
                        C369="INSUMO",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A369&amp;B369,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A369&amp;B369,AE:AE,
                                                    0)
                                            ),
                                            "Não encontrado")
                                    )</f>
        <v>0</v>
      </c>
      <c r="Y369" s="58">
        <f>X369*G369/1</f>
        <v>0</v>
      </c>
      <c r="Z369" s="58">
        <f>IF(
                            C369="INSUMO",
                            IFERROR(
                                INDEX(
                                    Insumos!F:F,
                                    MATCH(
                                        A369&amp;B369,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A369&amp;B369,AE:AE,
                                        0)
                                ),
                                "Não encontrado")
                        )</f>
        <v>30.56</v>
      </c>
      <c r="AA369" s="58">
        <f>G369*Z369</f>
        <v>0.35266239999999999</v>
      </c>
      <c r="AB369" s="59"/>
      <c r="AC369" s="59"/>
      <c r="AD369" s="129" t="s">
        <v>38</v>
      </c>
    </row>
    <row r="370" spans="1:31" ht="25.5" x14ac:dyDescent="0.2">
      <c r="A370" s="38" t="s">
        <v>176</v>
      </c>
      <c r="B370" s="39" t="s">
        <v>42</v>
      </c>
      <c r="C370" s="40" t="s">
        <v>38</v>
      </c>
      <c r="D370" s="41" t="s">
        <v>39</v>
      </c>
      <c r="E370" s="128" t="s">
        <v>177</v>
      </c>
      <c r="F370" s="42" t="s">
        <v>80</v>
      </c>
      <c r="G370" s="43"/>
      <c r="H370" s="44"/>
      <c r="I370" s="44">
        <f>SUM(I371:I378)</f>
        <v>0</v>
      </c>
      <c r="J370" s="44"/>
      <c r="K370" s="44">
        <f>SUM(K371:K378)</f>
        <v>34.288392599999995</v>
      </c>
      <c r="L370" s="44"/>
      <c r="M370" s="44">
        <f>SUM(M371:M378)</f>
        <v>30.538392600000002</v>
      </c>
      <c r="N370" s="44"/>
      <c r="O370" s="44">
        <f>SUM(O371:O378)</f>
        <v>0</v>
      </c>
      <c r="P370" s="44"/>
      <c r="Q370" s="44">
        <f>SUM(Q371:Q378)</f>
        <v>0</v>
      </c>
      <c r="R370" s="44"/>
      <c r="S370" s="44">
        <f>SUM(S371:S378)</f>
        <v>0</v>
      </c>
      <c r="T370" s="44"/>
      <c r="U370" s="44">
        <f>SUM(U371:U378)</f>
        <v>0</v>
      </c>
      <c r="V370" s="44"/>
      <c r="W370" s="44">
        <f>SUM(W371:W378)</f>
        <v>0</v>
      </c>
      <c r="X370" s="44"/>
      <c r="Y370" s="44">
        <f>SUM(Y371:Y378)</f>
        <v>3.7499999999999996</v>
      </c>
      <c r="Z370" s="44"/>
      <c r="AA370" s="44">
        <f>SUM(AA371:AA378)</f>
        <v>34.288392599999995</v>
      </c>
      <c r="AB370" s="45" t="s">
        <v>38</v>
      </c>
      <c r="AC370" s="45"/>
      <c r="AD370" s="128" t="s">
        <v>38</v>
      </c>
      <c r="AE370" t="str">
        <f>A370&amp;B370&amp;C370</f>
        <v>88278SINAPI</v>
      </c>
    </row>
    <row r="371" spans="1:31" ht="25.5" x14ac:dyDescent="0.2">
      <c r="A371" s="53" t="s">
        <v>458</v>
      </c>
      <c r="B371" s="54" t="s">
        <v>42</v>
      </c>
      <c r="C371" s="55" t="s">
        <v>78</v>
      </c>
      <c r="D371" s="56" t="s">
        <v>39</v>
      </c>
      <c r="E371" s="129" t="s">
        <v>459</v>
      </c>
      <c r="F371" s="57" t="s">
        <v>80</v>
      </c>
      <c r="G371" s="57">
        <v>1</v>
      </c>
      <c r="H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I371" s="58">
        <f t="shared" ref="I371:I378" si="199">H371*G371/1</f>
        <v>0</v>
      </c>
      <c r="J371" s="58">
        <f t="shared" ref="J371:K378" si="200">T371 + N371 + L371 + X371 + R371 + P371 + V371</f>
        <v>0.3483926</v>
      </c>
      <c r="K371" s="58">
        <f t="shared" si="200"/>
        <v>0.3483926</v>
      </c>
      <c r="L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0.3483926</v>
      </c>
      <c r="M371" s="58">
        <f t="shared" ref="M371:M378" si="201">L371*G371/1</f>
        <v>0.3483926</v>
      </c>
      <c r="N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O371" s="58">
        <f t="shared" ref="O371:O378" si="202">N371*G371/1</f>
        <v>0</v>
      </c>
      <c r="P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Q371" s="58">
        <f t="shared" ref="Q371:Q378" si="203">P371*G371/1</f>
        <v>0</v>
      </c>
      <c r="R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S371" s="58">
        <f t="shared" ref="S371:S378" si="204">R371*G371/1</f>
        <v>0</v>
      </c>
      <c r="T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U371" s="58">
        <f t="shared" ref="U371:U378" si="205">T371*G371/1</f>
        <v>0</v>
      </c>
      <c r="V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W371" s="58">
        <f t="shared" ref="W371:W378" si="206">V371*G371/1</f>
        <v>0</v>
      </c>
      <c r="X371" s="58">
        <f>IF(
                        C371="INSUMO",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A371&amp;B371,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A371&amp;B371,AE:AE,
                                                    0)
                                            ),
                                            "Não encontrado")
                                    )</f>
        <v>0</v>
      </c>
      <c r="Y371" s="58">
        <f t="shared" ref="Y371:Y378" si="207">X371*G371/1</f>
        <v>0</v>
      </c>
      <c r="Z371" s="58">
        <f>IF(
                            C371="INSUMO",
                            IFERROR(
                                INDEX(
                                    Insumos!F:F,
                                    MATCH(
                                        A371&amp;B371,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A371&amp;B371,AE:AE,
                                        0)
                                ),
                                "Não encontrado")
                        )</f>
        <v>0.3483926</v>
      </c>
      <c r="AA371" s="58">
        <f t="shared" ref="AA371:AA378" si="208">G371*Z371</f>
        <v>0.3483926</v>
      </c>
      <c r="AB371" s="59"/>
      <c r="AC371" s="59"/>
      <c r="AD371" s="129" t="s">
        <v>38</v>
      </c>
    </row>
    <row r="372" spans="1:31" x14ac:dyDescent="0.2">
      <c r="A372" s="46" t="s">
        <v>460</v>
      </c>
      <c r="B372" s="47" t="s">
        <v>42</v>
      </c>
      <c r="C372" s="48" t="s">
        <v>46</v>
      </c>
      <c r="D372" s="49" t="s">
        <v>39</v>
      </c>
      <c r="E372" s="130" t="s">
        <v>461</v>
      </c>
      <c r="F372" s="50" t="s">
        <v>80</v>
      </c>
      <c r="G372" s="50">
        <v>1</v>
      </c>
      <c r="H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I372" s="51">
        <f t="shared" si="199"/>
        <v>0</v>
      </c>
      <c r="J372" s="51">
        <f t="shared" si="200"/>
        <v>30.19</v>
      </c>
      <c r="K372" s="51">
        <f t="shared" si="200"/>
        <v>30.19</v>
      </c>
      <c r="L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30.19</v>
      </c>
      <c r="M372" s="51">
        <f t="shared" si="201"/>
        <v>30.19</v>
      </c>
      <c r="N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O372" s="51">
        <f t="shared" si="202"/>
        <v>0</v>
      </c>
      <c r="P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Q372" s="51">
        <f t="shared" si="203"/>
        <v>0</v>
      </c>
      <c r="R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S372" s="51">
        <f t="shared" si="204"/>
        <v>0</v>
      </c>
      <c r="T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U372" s="51">
        <f t="shared" si="205"/>
        <v>0</v>
      </c>
      <c r="V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W372" s="51">
        <f t="shared" si="206"/>
        <v>0</v>
      </c>
      <c r="X372" s="51">
        <f>IF(
                        C372="INSUMO",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A372&amp;B372,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A372&amp;B372,AE:AE,
                                                    0)
                                            ),
                                            "Não encontrado")
                                    )</f>
        <v>0</v>
      </c>
      <c r="Y372" s="51">
        <f t="shared" si="207"/>
        <v>0</v>
      </c>
      <c r="Z372" s="51">
        <f>IF(
                            C372="INSUMO",
                            IFERROR(
                                INDEX(
                                    Insumos!F:F,
                                    MATCH(
                                        A372&amp;B372,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A372&amp;B372,AE:AE,
                                        0)
                                ),
                                "Não encontrado")
                        )</f>
        <v>30.19</v>
      </c>
      <c r="AA372" s="51">
        <f t="shared" si="208"/>
        <v>30.19</v>
      </c>
      <c r="AB372" s="52"/>
      <c r="AC372" s="52"/>
      <c r="AD372" s="130" t="s">
        <v>38</v>
      </c>
    </row>
    <row r="373" spans="1:31" ht="25.5" x14ac:dyDescent="0.2">
      <c r="A373" s="53" t="s">
        <v>462</v>
      </c>
      <c r="B373" s="54" t="s">
        <v>42</v>
      </c>
      <c r="C373" s="55" t="s">
        <v>46</v>
      </c>
      <c r="D373" s="56" t="s">
        <v>39</v>
      </c>
      <c r="E373" s="129" t="s">
        <v>463</v>
      </c>
      <c r="F373" s="57" t="s">
        <v>80</v>
      </c>
      <c r="G373" s="57">
        <v>1</v>
      </c>
      <c r="H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I373" s="58">
        <f t="shared" si="199"/>
        <v>0</v>
      </c>
      <c r="J373" s="58">
        <f t="shared" si="200"/>
        <v>0.97</v>
      </c>
      <c r="K373" s="58">
        <f t="shared" si="200"/>
        <v>0.97</v>
      </c>
      <c r="L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M373" s="58">
        <f t="shared" si="201"/>
        <v>0</v>
      </c>
      <c r="N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O373" s="58">
        <f t="shared" si="202"/>
        <v>0</v>
      </c>
      <c r="P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Q373" s="58">
        <f t="shared" si="203"/>
        <v>0</v>
      </c>
      <c r="R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S373" s="58">
        <f t="shared" si="204"/>
        <v>0</v>
      </c>
      <c r="T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U373" s="58">
        <f t="shared" si="205"/>
        <v>0</v>
      </c>
      <c r="V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</v>
      </c>
      <c r="W373" s="58">
        <f t="shared" si="206"/>
        <v>0</v>
      </c>
      <c r="X373" s="58">
        <f>IF(
                        C373="INSUMO",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A373&amp;B373,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A373&amp;B373,AE:AE,
                                                    0)
                                            ),
                                            "Não encontrado")
                                    )</f>
        <v>0.97</v>
      </c>
      <c r="Y373" s="58">
        <f t="shared" si="207"/>
        <v>0.97</v>
      </c>
      <c r="Z373" s="58">
        <f>IF(
                            C373="INSUMO",
                            IFERROR(
                                INDEX(
                                    Insumos!F:F,
                                    MATCH(
                                        A373&amp;B373,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A373&amp;B373,AE:AE,
                                        0)
                                ),
                                "Não encontrado")
                        )</f>
        <v>0.97</v>
      </c>
      <c r="AA373" s="58">
        <f t="shared" si="208"/>
        <v>0.97</v>
      </c>
      <c r="AB373" s="59"/>
      <c r="AC373" s="59"/>
      <c r="AD373" s="129" t="s">
        <v>38</v>
      </c>
    </row>
    <row r="374" spans="1:31" ht="25.5" x14ac:dyDescent="0.2">
      <c r="A374" s="46" t="s">
        <v>464</v>
      </c>
      <c r="B374" s="47" t="s">
        <v>42</v>
      </c>
      <c r="C374" s="48" t="s">
        <v>46</v>
      </c>
      <c r="D374" s="49" t="s">
        <v>39</v>
      </c>
      <c r="E374" s="130" t="s">
        <v>465</v>
      </c>
      <c r="F374" s="50" t="s">
        <v>80</v>
      </c>
      <c r="G374" s="50">
        <v>1</v>
      </c>
      <c r="H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I374" s="51">
        <f t="shared" si="199"/>
        <v>0</v>
      </c>
      <c r="J374" s="51">
        <f t="shared" si="200"/>
        <v>0.03</v>
      </c>
      <c r="K374" s="51">
        <f t="shared" si="200"/>
        <v>0.03</v>
      </c>
      <c r="L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M374" s="51">
        <f t="shared" si="201"/>
        <v>0</v>
      </c>
      <c r="N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O374" s="51">
        <f t="shared" si="202"/>
        <v>0</v>
      </c>
      <c r="P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Q374" s="51">
        <f t="shared" si="203"/>
        <v>0</v>
      </c>
      <c r="R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S374" s="51">
        <f t="shared" si="204"/>
        <v>0</v>
      </c>
      <c r="T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U374" s="51">
        <f t="shared" si="205"/>
        <v>0</v>
      </c>
      <c r="V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</v>
      </c>
      <c r="W374" s="51">
        <f t="shared" si="206"/>
        <v>0</v>
      </c>
      <c r="X374" s="51">
        <f>IF(
                        C374="INSUMO",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A374&amp;B374,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A374&amp;B374,AE:AE,
                                                    0)
                                            ),
                                            "Não encontrado")
                                    )</f>
        <v>0.03</v>
      </c>
      <c r="Y374" s="51">
        <f t="shared" si="207"/>
        <v>0.03</v>
      </c>
      <c r="Z374" s="51">
        <f>IF(
                            C374="INSUMO",
                            IFERROR(
                                INDEX(
                                    Insumos!F:F,
                                    MATCH(
                                        A374&amp;B374,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A374&amp;B374,AE:AE,
                                        0)
                                ),
                                "Não encontrado")
                        )</f>
        <v>0.03</v>
      </c>
      <c r="AA374" s="51">
        <f t="shared" si="208"/>
        <v>0.03</v>
      </c>
      <c r="AB374" s="52"/>
      <c r="AC374" s="52"/>
      <c r="AD374" s="130" t="s">
        <v>38</v>
      </c>
    </row>
    <row r="375" spans="1:31" x14ac:dyDescent="0.2">
      <c r="A375" s="53" t="s">
        <v>384</v>
      </c>
      <c r="B375" s="54" t="s">
        <v>42</v>
      </c>
      <c r="C375" s="55" t="s">
        <v>46</v>
      </c>
      <c r="D375" s="56" t="s">
        <v>39</v>
      </c>
      <c r="E375" s="129" t="s">
        <v>385</v>
      </c>
      <c r="F375" s="57" t="s">
        <v>80</v>
      </c>
      <c r="G375" s="57">
        <v>1</v>
      </c>
      <c r="H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I375" s="58">
        <f t="shared" si="199"/>
        <v>0</v>
      </c>
      <c r="J375" s="58">
        <f t="shared" si="200"/>
        <v>0.11</v>
      </c>
      <c r="K375" s="58">
        <f t="shared" si="200"/>
        <v>0.11</v>
      </c>
      <c r="L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M375" s="58">
        <f t="shared" si="201"/>
        <v>0</v>
      </c>
      <c r="N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O375" s="58">
        <f t="shared" si="202"/>
        <v>0</v>
      </c>
      <c r="P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Q375" s="58">
        <f t="shared" si="203"/>
        <v>0</v>
      </c>
      <c r="R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S375" s="58">
        <f t="shared" si="204"/>
        <v>0</v>
      </c>
      <c r="T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U375" s="58">
        <f t="shared" si="205"/>
        <v>0</v>
      </c>
      <c r="V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</v>
      </c>
      <c r="W375" s="58">
        <f t="shared" si="206"/>
        <v>0</v>
      </c>
      <c r="X375" s="58">
        <f>IF(
                        C375="INSUMO",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A375&amp;B375,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A375&amp;B375,AE:AE,
                                                    0)
                                            ),
                                            "Não encontrado")
                                    )</f>
        <v>0.11</v>
      </c>
      <c r="Y375" s="58">
        <f t="shared" si="207"/>
        <v>0.11</v>
      </c>
      <c r="Z375" s="58">
        <f>IF(
                            C375="INSUMO",
                            IFERROR(
                                INDEX(
                                    Insumos!F:F,
                                    MATCH(
                                        A375&amp;B375,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A375&amp;B375,AE:AE,
                                        0)
                                ),
                                "Não encontrado")
                        )</f>
        <v>0.11</v>
      </c>
      <c r="AA375" s="58">
        <f t="shared" si="208"/>
        <v>0.11</v>
      </c>
      <c r="AB375" s="59"/>
      <c r="AC375" s="59"/>
      <c r="AD375" s="129" t="s">
        <v>38</v>
      </c>
    </row>
    <row r="376" spans="1:31" x14ac:dyDescent="0.2">
      <c r="A376" s="46" t="s">
        <v>386</v>
      </c>
      <c r="B376" s="47" t="s">
        <v>42</v>
      </c>
      <c r="C376" s="48" t="s">
        <v>46</v>
      </c>
      <c r="D376" s="49" t="s">
        <v>39</v>
      </c>
      <c r="E376" s="130" t="s">
        <v>387</v>
      </c>
      <c r="F376" s="50" t="s">
        <v>80</v>
      </c>
      <c r="G376" s="50">
        <v>1</v>
      </c>
      <c r="H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I376" s="51">
        <f t="shared" si="199"/>
        <v>0</v>
      </c>
      <c r="J376" s="51">
        <f t="shared" si="200"/>
        <v>1.65</v>
      </c>
      <c r="K376" s="51">
        <f t="shared" si="200"/>
        <v>1.65</v>
      </c>
      <c r="L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M376" s="51">
        <f t="shared" si="201"/>
        <v>0</v>
      </c>
      <c r="N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O376" s="51">
        <f t="shared" si="202"/>
        <v>0</v>
      </c>
      <c r="P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Q376" s="51">
        <f t="shared" si="203"/>
        <v>0</v>
      </c>
      <c r="R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S376" s="51">
        <f t="shared" si="204"/>
        <v>0</v>
      </c>
      <c r="T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U376" s="51">
        <f t="shared" si="205"/>
        <v>0</v>
      </c>
      <c r="V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0</v>
      </c>
      <c r="W376" s="51">
        <f t="shared" si="206"/>
        <v>0</v>
      </c>
      <c r="X376" s="51">
        <f>IF(
                        C376="INSUMO",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A376&amp;B376,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A376&amp;B376,AE:AE,
                                                    0)
                                            ),
                                            "Não encontrado")
                                    )</f>
        <v>1.65</v>
      </c>
      <c r="Y376" s="51">
        <f t="shared" si="207"/>
        <v>1.65</v>
      </c>
      <c r="Z376" s="51">
        <f>IF(
                            C376="INSUMO",
                            IFERROR(
                                INDEX(
                                    Insumos!F:F,
                                    MATCH(
                                        A376&amp;B376,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A376&amp;B376,AE:AE,
                                        0)
                                ),
                                "Não encontrado")
                        )</f>
        <v>1.65</v>
      </c>
      <c r="AA376" s="51">
        <f t="shared" si="208"/>
        <v>1.65</v>
      </c>
      <c r="AB376" s="52"/>
      <c r="AC376" s="52"/>
      <c r="AD376" s="130" t="s">
        <v>38</v>
      </c>
    </row>
    <row r="377" spans="1:31" ht="25.5" x14ac:dyDescent="0.2">
      <c r="A377" s="53" t="s">
        <v>398</v>
      </c>
      <c r="B377" s="54" t="s">
        <v>42</v>
      </c>
      <c r="C377" s="55" t="s">
        <v>46</v>
      </c>
      <c r="D377" s="56" t="s">
        <v>39</v>
      </c>
      <c r="E377" s="129" t="s">
        <v>399</v>
      </c>
      <c r="F377" s="57" t="s">
        <v>80</v>
      </c>
      <c r="G377" s="57">
        <v>1</v>
      </c>
      <c r="H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I377" s="58">
        <f t="shared" si="199"/>
        <v>0</v>
      </c>
      <c r="J377" s="58">
        <f t="shared" si="200"/>
        <v>0.98</v>
      </c>
      <c r="K377" s="58">
        <f t="shared" si="200"/>
        <v>0.98</v>
      </c>
      <c r="L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M377" s="58">
        <f t="shared" si="201"/>
        <v>0</v>
      </c>
      <c r="N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O377" s="58">
        <f t="shared" si="202"/>
        <v>0</v>
      </c>
      <c r="P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Q377" s="58">
        <f t="shared" si="203"/>
        <v>0</v>
      </c>
      <c r="R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S377" s="58">
        <f t="shared" si="204"/>
        <v>0</v>
      </c>
      <c r="T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U377" s="58">
        <f t="shared" si="205"/>
        <v>0</v>
      </c>
      <c r="V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</v>
      </c>
      <c r="W377" s="58">
        <f t="shared" si="206"/>
        <v>0</v>
      </c>
      <c r="X377" s="58">
        <f>IF(
                        C377="INSUMO",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A377&amp;B377,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A377&amp;B377,AE:AE,
                                                    0)
                                            ),
                                            "Não encontrado")
                                    )</f>
        <v>0.98</v>
      </c>
      <c r="Y377" s="58">
        <f t="shared" si="207"/>
        <v>0.98</v>
      </c>
      <c r="Z377" s="58">
        <f>IF(
                            C377="INSUMO",
                            IFERROR(
                                INDEX(
                                    Insumos!F:F,
                                    MATCH(
                                        A377&amp;B377,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A377&amp;B377,AE:AE,
                                        0)
                                ),
                                "Não encontrado")
                        )</f>
        <v>0.98</v>
      </c>
      <c r="AA377" s="58">
        <f t="shared" si="208"/>
        <v>0.98</v>
      </c>
      <c r="AB377" s="59"/>
      <c r="AC377" s="59"/>
      <c r="AD377" s="129" t="s">
        <v>38</v>
      </c>
    </row>
    <row r="378" spans="1:31" ht="25.5" x14ac:dyDescent="0.2">
      <c r="A378" s="46" t="s">
        <v>388</v>
      </c>
      <c r="B378" s="47" t="s">
        <v>42</v>
      </c>
      <c r="C378" s="48" t="s">
        <v>46</v>
      </c>
      <c r="D378" s="49" t="s">
        <v>39</v>
      </c>
      <c r="E378" s="130" t="s">
        <v>389</v>
      </c>
      <c r="F378" s="50" t="s">
        <v>80</v>
      </c>
      <c r="G378" s="50">
        <v>1</v>
      </c>
      <c r="H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I378" s="51">
        <f t="shared" si="199"/>
        <v>0</v>
      </c>
      <c r="J378" s="51">
        <f t="shared" si="200"/>
        <v>0.01</v>
      </c>
      <c r="K378" s="51">
        <f t="shared" si="200"/>
        <v>0.01</v>
      </c>
      <c r="L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M378" s="51">
        <f t="shared" si="201"/>
        <v>0</v>
      </c>
      <c r="N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O378" s="51">
        <f t="shared" si="202"/>
        <v>0</v>
      </c>
      <c r="P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Q378" s="51">
        <f t="shared" si="203"/>
        <v>0</v>
      </c>
      <c r="R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S378" s="51">
        <f t="shared" si="204"/>
        <v>0</v>
      </c>
      <c r="T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U378" s="51">
        <f t="shared" si="205"/>
        <v>0</v>
      </c>
      <c r="V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</v>
      </c>
      <c r="W378" s="51">
        <f t="shared" si="206"/>
        <v>0</v>
      </c>
      <c r="X378" s="51">
        <f>IF(
                        C378="INSUMO",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A378&amp;B378,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A378&amp;B378,AE:AE,
                                                    0)
                                            ),
                                            "Não encontrado")
                                    )</f>
        <v>0.01</v>
      </c>
      <c r="Y378" s="51">
        <f t="shared" si="207"/>
        <v>0.01</v>
      </c>
      <c r="Z378" s="51">
        <f>IF(
                            C378="INSUMO",
                            IFERROR(
                                INDEX(
                                    Insumos!F:F,
                                    MATCH(
                                        A378&amp;B378,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A378&amp;B378,AE:AE,
                                        0)
                                ),
                                "Não encontrado")
                        )</f>
        <v>0.01</v>
      </c>
      <c r="AA378" s="51">
        <f t="shared" si="208"/>
        <v>0.01</v>
      </c>
      <c r="AB378" s="52"/>
      <c r="AC378" s="52"/>
      <c r="AD378" s="130" t="s">
        <v>38</v>
      </c>
    </row>
    <row r="379" spans="1:31" ht="25.5" x14ac:dyDescent="0.2">
      <c r="A379" s="38" t="s">
        <v>458</v>
      </c>
      <c r="B379" s="39" t="s">
        <v>42</v>
      </c>
      <c r="C379" s="40" t="s">
        <v>38</v>
      </c>
      <c r="D379" s="41" t="s">
        <v>39</v>
      </c>
      <c r="E379" s="128" t="s">
        <v>459</v>
      </c>
      <c r="F379" s="42" t="s">
        <v>80</v>
      </c>
      <c r="G379" s="43"/>
      <c r="H379" s="44"/>
      <c r="I379" s="44">
        <f>SUM(I380:I380)</f>
        <v>0</v>
      </c>
      <c r="J379" s="44"/>
      <c r="K379" s="44">
        <f>SUM(K380:K380)</f>
        <v>0.3483926</v>
      </c>
      <c r="L379" s="44"/>
      <c r="M379" s="44">
        <f>SUM(M380:M380)</f>
        <v>0.3483926</v>
      </c>
      <c r="N379" s="44"/>
      <c r="O379" s="44">
        <f>SUM(O380:O380)</f>
        <v>0</v>
      </c>
      <c r="P379" s="44"/>
      <c r="Q379" s="44">
        <f>SUM(Q380:Q380)</f>
        <v>0</v>
      </c>
      <c r="R379" s="44"/>
      <c r="S379" s="44">
        <f>SUM(S380:S380)</f>
        <v>0</v>
      </c>
      <c r="T379" s="44"/>
      <c r="U379" s="44">
        <f>SUM(U380:U380)</f>
        <v>0</v>
      </c>
      <c r="V379" s="44"/>
      <c r="W379" s="44">
        <f>SUM(W380:W380)</f>
        <v>0</v>
      </c>
      <c r="X379" s="44"/>
      <c r="Y379" s="44">
        <f>SUM(Y380:Y380)</f>
        <v>0</v>
      </c>
      <c r="Z379" s="44"/>
      <c r="AA379" s="44">
        <f>SUM(AA380:AA380)</f>
        <v>0.3483926</v>
      </c>
      <c r="AB379" s="45" t="s">
        <v>38</v>
      </c>
      <c r="AC379" s="45"/>
      <c r="AD379" s="128" t="s">
        <v>38</v>
      </c>
      <c r="AE379" t="str">
        <f>A379&amp;B379&amp;C379</f>
        <v>95344SINAPI</v>
      </c>
    </row>
    <row r="380" spans="1:31" x14ac:dyDescent="0.2">
      <c r="A380" s="53" t="s">
        <v>460</v>
      </c>
      <c r="B380" s="54" t="s">
        <v>42</v>
      </c>
      <c r="C380" s="55" t="s">
        <v>46</v>
      </c>
      <c r="D380" s="56" t="s">
        <v>39</v>
      </c>
      <c r="E380" s="129" t="s">
        <v>461</v>
      </c>
      <c r="F380" s="57" t="s">
        <v>80</v>
      </c>
      <c r="G380" s="57">
        <v>1.154E-2</v>
      </c>
      <c r="H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I380" s="58">
        <f>H380*G380/1</f>
        <v>0</v>
      </c>
      <c r="J380" s="58">
        <f>T380 + N380 + L380 + X380 + R380 + P380 + V380</f>
        <v>30.19</v>
      </c>
      <c r="K380" s="58">
        <f>U380 + O380 + M380 + Y380 + S380 + Q380 + W380</f>
        <v>0.3483926</v>
      </c>
      <c r="L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30.19</v>
      </c>
      <c r="M380" s="58">
        <f>L380*G380/1</f>
        <v>0.3483926</v>
      </c>
      <c r="N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O380" s="58">
        <f>N380*G380/1</f>
        <v>0</v>
      </c>
      <c r="P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Q380" s="58">
        <f>P380*G380/1</f>
        <v>0</v>
      </c>
      <c r="R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S380" s="58">
        <f>R380*G380/1</f>
        <v>0</v>
      </c>
      <c r="T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U380" s="58">
        <f>T380*G380/1</f>
        <v>0</v>
      </c>
      <c r="V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W380" s="58">
        <f>V380*G380/1</f>
        <v>0</v>
      </c>
      <c r="X380" s="58">
        <f>IF(
                        C380="INSUMO",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A380&amp;B380,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A380&amp;B380,AE:AE,
                                                    0)
                                            ),
                                            "Não encontrado")
                                    )</f>
        <v>0</v>
      </c>
      <c r="Y380" s="58">
        <f>X380*G380/1</f>
        <v>0</v>
      </c>
      <c r="Z380" s="58">
        <f>IF(
                            C380="INSUMO",
                            IFERROR(
                                INDEX(
                                    Insumos!F:F,
                                    MATCH(
                                        A380&amp;B380,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A380&amp;B380,AE:AE,
                                        0)
                                ),
                                "Não encontrado")
                        )</f>
        <v>30.19</v>
      </c>
      <c r="AA380" s="58">
        <f>G380*Z380</f>
        <v>0.3483926</v>
      </c>
      <c r="AB380" s="59"/>
      <c r="AC380" s="59"/>
      <c r="AD380" s="129" t="s">
        <v>38</v>
      </c>
    </row>
    <row r="381" spans="1:31" ht="25.5" x14ac:dyDescent="0.2">
      <c r="A381" s="38" t="s">
        <v>238</v>
      </c>
      <c r="B381" s="39" t="s">
        <v>42</v>
      </c>
      <c r="C381" s="40" t="s">
        <v>38</v>
      </c>
      <c r="D381" s="41" t="s">
        <v>39</v>
      </c>
      <c r="E381" s="128" t="s">
        <v>239</v>
      </c>
      <c r="F381" s="42" t="s">
        <v>73</v>
      </c>
      <c r="G381" s="43"/>
      <c r="H381" s="44"/>
      <c r="I381" s="44">
        <f>SUM(I382:I384)</f>
        <v>7.78</v>
      </c>
      <c r="J381" s="44"/>
      <c r="K381" s="44">
        <f>SUM(K382:K384)</f>
        <v>17.626538998400001</v>
      </c>
      <c r="L381" s="44"/>
      <c r="M381" s="44">
        <f>SUM(M382:M384)</f>
        <v>15.260138998400002</v>
      </c>
      <c r="N381" s="44"/>
      <c r="O381" s="44">
        <f>SUM(O382:O384)</f>
        <v>0</v>
      </c>
      <c r="P381" s="44"/>
      <c r="Q381" s="44">
        <f>SUM(Q382:Q384)</f>
        <v>0</v>
      </c>
      <c r="R381" s="44"/>
      <c r="S381" s="44">
        <f>SUM(S382:S384)</f>
        <v>0</v>
      </c>
      <c r="T381" s="44"/>
      <c r="U381" s="44">
        <f>SUM(U382:U384)</f>
        <v>0</v>
      </c>
      <c r="V381" s="44"/>
      <c r="W381" s="44">
        <f>SUM(W382:W384)</f>
        <v>0</v>
      </c>
      <c r="X381" s="44"/>
      <c r="Y381" s="44">
        <f>SUM(Y382:Y384)</f>
        <v>2.3664000000000001</v>
      </c>
      <c r="Z381" s="44"/>
      <c r="AA381" s="44">
        <f>SUM(AA382:AA384)</f>
        <v>25.406538998400006</v>
      </c>
      <c r="AB381" s="45" t="s">
        <v>38</v>
      </c>
      <c r="AC381" s="45"/>
      <c r="AD381" s="128" t="s">
        <v>38</v>
      </c>
      <c r="AE381" t="str">
        <f>A381&amp;B381&amp;C381</f>
        <v>91952SINAPI</v>
      </c>
    </row>
    <row r="382" spans="1:31" x14ac:dyDescent="0.2">
      <c r="A382" s="53" t="s">
        <v>150</v>
      </c>
      <c r="B382" s="54" t="s">
        <v>42</v>
      </c>
      <c r="C382" s="55" t="s">
        <v>78</v>
      </c>
      <c r="D382" s="56" t="s">
        <v>39</v>
      </c>
      <c r="E382" s="129" t="s">
        <v>151</v>
      </c>
      <c r="F382" s="57" t="s">
        <v>80</v>
      </c>
      <c r="G382" s="57">
        <v>0.23200000000000001</v>
      </c>
      <c r="H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0</v>
      </c>
      <c r="I382" s="58">
        <f>H382*G382/1</f>
        <v>0</v>
      </c>
      <c r="J382" s="58">
        <f t="shared" ref="J382:K384" si="209">T382 + N382 + L382 + X382 + R382 + P382 + V382</f>
        <v>46.655039200000004</v>
      </c>
      <c r="K382" s="58">
        <f t="shared" si="209"/>
        <v>10.823969094400001</v>
      </c>
      <c r="L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41.555039200000003</v>
      </c>
      <c r="M382" s="58">
        <f>L382*G382/1</f>
        <v>9.6407690944000013</v>
      </c>
      <c r="N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0</v>
      </c>
      <c r="O382" s="58">
        <f>N382*G382/1</f>
        <v>0</v>
      </c>
      <c r="P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0</v>
      </c>
      <c r="Q382" s="58">
        <f>P382*G382/1</f>
        <v>0</v>
      </c>
      <c r="R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0</v>
      </c>
      <c r="S382" s="58">
        <f>R382*G382/1</f>
        <v>0</v>
      </c>
      <c r="T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0</v>
      </c>
      <c r="U382" s="58">
        <f>T382*G382/1</f>
        <v>0</v>
      </c>
      <c r="V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0</v>
      </c>
      <c r="W382" s="58">
        <f>V382*G382/1</f>
        <v>0</v>
      </c>
      <c r="X382" s="58">
        <f>IF(
                        C382="INSUMO",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A382&amp;B382,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A382&amp;B382,AE:AE,
                                                    0)
                                            ),
                                            "Não encontrado")
                                    )</f>
        <v>5.0999999999999996</v>
      </c>
      <c r="Y382" s="58">
        <f>X382*G382/1</f>
        <v>1.1832</v>
      </c>
      <c r="Z382" s="58">
        <f>IF(
                            C382="INSUMO",
                            IFERROR(
                                INDEX(
                                    Insumos!F:F,
                                    MATCH(
                                        A382&amp;B382,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A382&amp;B382,AE:AE,
                                        0)
                                ),
                                "Não encontrado")
                        )</f>
        <v>46.655039200000004</v>
      </c>
      <c r="AA382" s="58">
        <f>G382*Z382</f>
        <v>10.823969094400002</v>
      </c>
      <c r="AB382" s="59"/>
      <c r="AC382" s="59"/>
      <c r="AD382" s="129" t="s">
        <v>38</v>
      </c>
    </row>
    <row r="383" spans="1:31" x14ac:dyDescent="0.2">
      <c r="A383" s="46" t="s">
        <v>154</v>
      </c>
      <c r="B383" s="47" t="s">
        <v>42</v>
      </c>
      <c r="C383" s="48" t="s">
        <v>78</v>
      </c>
      <c r="D383" s="49" t="s">
        <v>39</v>
      </c>
      <c r="E383" s="130" t="s">
        <v>155</v>
      </c>
      <c r="F383" s="50" t="s">
        <v>80</v>
      </c>
      <c r="G383" s="50">
        <v>0.23200000000000001</v>
      </c>
      <c r="H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0</v>
      </c>
      <c r="I383" s="51">
        <f>H383*G383/1</f>
        <v>0</v>
      </c>
      <c r="J383" s="51">
        <f t="shared" si="209"/>
        <v>29.321421999999998</v>
      </c>
      <c r="K383" s="51">
        <f t="shared" si="209"/>
        <v>6.8025699040000003</v>
      </c>
      <c r="L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24.221422</v>
      </c>
      <c r="M383" s="51">
        <f>L383*G383/1</f>
        <v>5.619369904</v>
      </c>
      <c r="N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0</v>
      </c>
      <c r="O383" s="51">
        <f>N383*G383/1</f>
        <v>0</v>
      </c>
      <c r="P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0</v>
      </c>
      <c r="Q383" s="51">
        <f>P383*G383/1</f>
        <v>0</v>
      </c>
      <c r="R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0</v>
      </c>
      <c r="S383" s="51">
        <f>R383*G383/1</f>
        <v>0</v>
      </c>
      <c r="T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0</v>
      </c>
      <c r="U383" s="51">
        <f>T383*G383/1</f>
        <v>0</v>
      </c>
      <c r="V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0</v>
      </c>
      <c r="W383" s="51">
        <f>V383*G383/1</f>
        <v>0</v>
      </c>
      <c r="X383" s="51">
        <f>IF(
                        C383="INSUMO",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A383&amp;B383,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A383&amp;B383,AE:AE,
                                                    0)
                                            ),
                                            "Não encontrado")
                                    )</f>
        <v>5.0999999999999996</v>
      </c>
      <c r="Y383" s="51">
        <f>X383*G383/1</f>
        <v>1.1832</v>
      </c>
      <c r="Z383" s="51">
        <f>IF(
                            C383="INSUMO",
                            IFERROR(
                                INDEX(
                                    Insumos!F:F,
                                    MATCH(
                                        A383&amp;B383,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A383&amp;B383,AE:AE,
                                        0)
                                ),
                                "Não encontrado")
                        )</f>
        <v>29.321422000000002</v>
      </c>
      <c r="AA383" s="51">
        <f>G383*Z383</f>
        <v>6.8025699040000012</v>
      </c>
      <c r="AB383" s="52"/>
      <c r="AC383" s="52"/>
      <c r="AD383" s="130" t="s">
        <v>38</v>
      </c>
    </row>
    <row r="384" spans="1:31" x14ac:dyDescent="0.2">
      <c r="A384" s="53" t="s">
        <v>466</v>
      </c>
      <c r="B384" s="54" t="s">
        <v>42</v>
      </c>
      <c r="C384" s="55" t="s">
        <v>46</v>
      </c>
      <c r="D384" s="56" t="s">
        <v>39</v>
      </c>
      <c r="E384" s="129" t="s">
        <v>467</v>
      </c>
      <c r="F384" s="57" t="s">
        <v>73</v>
      </c>
      <c r="G384" s="57">
        <v>1</v>
      </c>
      <c r="H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7.78</v>
      </c>
      <c r="I384" s="58">
        <f>H384*G384/1</f>
        <v>7.78</v>
      </c>
      <c r="J384" s="58">
        <f t="shared" si="209"/>
        <v>0</v>
      </c>
      <c r="K384" s="58">
        <f t="shared" si="209"/>
        <v>0</v>
      </c>
      <c r="L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M384" s="58">
        <f>L384*G384/1</f>
        <v>0</v>
      </c>
      <c r="N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O384" s="58">
        <f>N384*G384/1</f>
        <v>0</v>
      </c>
      <c r="P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Q384" s="58">
        <f>P384*G384/1</f>
        <v>0</v>
      </c>
      <c r="R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S384" s="58">
        <f>R384*G384/1</f>
        <v>0</v>
      </c>
      <c r="T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U384" s="58">
        <f>T384*G384/1</f>
        <v>0</v>
      </c>
      <c r="V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W384" s="58">
        <f>V384*G384/1</f>
        <v>0</v>
      </c>
      <c r="X384" s="58">
        <f>IF(
                        C384="INSUMO",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A384&amp;B384,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A384&amp;B384,AE:AE,
                                                    0)
                                            ),
                                            "Não encontrado")
                                    )</f>
        <v>0</v>
      </c>
      <c r="Y384" s="58">
        <f>X384*G384/1</f>
        <v>0</v>
      </c>
      <c r="Z384" s="58">
        <f>IF(
                            C384="INSUMO",
                            IFERROR(
                                INDEX(
                                    Insumos!F:F,
                                    MATCH(
                                        A384&amp;B384,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A384&amp;B384,AE:AE,
                                        0)
                                ),
                                "Não encontrado")
                        )</f>
        <v>7.78</v>
      </c>
      <c r="AA384" s="58">
        <f>G384*Z384</f>
        <v>7.78</v>
      </c>
      <c r="AB384" s="59"/>
      <c r="AC384" s="59"/>
      <c r="AD384" s="129" t="s">
        <v>38</v>
      </c>
    </row>
    <row r="385" spans="1:31" ht="38.25" x14ac:dyDescent="0.2">
      <c r="A385" s="38" t="s">
        <v>240</v>
      </c>
      <c r="B385" s="39" t="s">
        <v>42</v>
      </c>
      <c r="C385" s="40" t="s">
        <v>38</v>
      </c>
      <c r="D385" s="41" t="s">
        <v>39</v>
      </c>
      <c r="E385" s="128" t="s">
        <v>241</v>
      </c>
      <c r="F385" s="42" t="s">
        <v>73</v>
      </c>
      <c r="G385" s="43"/>
      <c r="H385" s="44"/>
      <c r="I385" s="44">
        <f>SUM(I386:I389)</f>
        <v>5</v>
      </c>
      <c r="J385" s="44"/>
      <c r="K385" s="44">
        <f>SUM(K386:K389)</f>
        <v>9.7249870336000015</v>
      </c>
      <c r="L385" s="44"/>
      <c r="M385" s="44">
        <f>SUM(M386:M389)</f>
        <v>8.4193870335999996</v>
      </c>
      <c r="N385" s="44"/>
      <c r="O385" s="44">
        <f>SUM(O386:O389)</f>
        <v>0</v>
      </c>
      <c r="P385" s="44"/>
      <c r="Q385" s="44">
        <f>SUM(Q386:Q389)</f>
        <v>0</v>
      </c>
      <c r="R385" s="44"/>
      <c r="S385" s="44">
        <f>SUM(S386:S389)</f>
        <v>0</v>
      </c>
      <c r="T385" s="44"/>
      <c r="U385" s="44">
        <f>SUM(U386:U389)</f>
        <v>0</v>
      </c>
      <c r="V385" s="44"/>
      <c r="W385" s="44">
        <f>SUM(W386:W389)</f>
        <v>0</v>
      </c>
      <c r="X385" s="44"/>
      <c r="Y385" s="44">
        <f>SUM(Y386:Y389)</f>
        <v>1.3055999999999999</v>
      </c>
      <c r="Z385" s="44"/>
      <c r="AA385" s="44">
        <f>SUM(AA386:AA389)</f>
        <v>14.724987033600001</v>
      </c>
      <c r="AB385" s="45" t="s">
        <v>38</v>
      </c>
      <c r="AC385" s="45"/>
      <c r="AD385" s="128" t="s">
        <v>38</v>
      </c>
      <c r="AE385" t="str">
        <f>A385&amp;B385&amp;C385</f>
        <v>91946SINAPI</v>
      </c>
    </row>
    <row r="386" spans="1:31" x14ac:dyDescent="0.2">
      <c r="A386" s="53" t="s">
        <v>150</v>
      </c>
      <c r="B386" s="54" t="s">
        <v>42</v>
      </c>
      <c r="C386" s="55" t="s">
        <v>78</v>
      </c>
      <c r="D386" s="56" t="s">
        <v>39</v>
      </c>
      <c r="E386" s="129" t="s">
        <v>151</v>
      </c>
      <c r="F386" s="57" t="s">
        <v>80</v>
      </c>
      <c r="G386" s="57">
        <v>0.128</v>
      </c>
      <c r="H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0</v>
      </c>
      <c r="I386" s="58">
        <f>H386*G386/1</f>
        <v>0</v>
      </c>
      <c r="J386" s="58">
        <f t="shared" ref="J386:K389" si="210">T386 + N386 + L386 + X386 + R386 + P386 + V386</f>
        <v>46.655039200000004</v>
      </c>
      <c r="K386" s="58">
        <f t="shared" si="210"/>
        <v>5.9718450176000006</v>
      </c>
      <c r="L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41.555039200000003</v>
      </c>
      <c r="M386" s="58">
        <f>L386*G386/1</f>
        <v>5.3190450176000006</v>
      </c>
      <c r="N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0</v>
      </c>
      <c r="O386" s="58">
        <f>N386*G386/1</f>
        <v>0</v>
      </c>
      <c r="P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0</v>
      </c>
      <c r="Q386" s="58">
        <f>P386*G386/1</f>
        <v>0</v>
      </c>
      <c r="R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0</v>
      </c>
      <c r="S386" s="58">
        <f>R386*G386/1</f>
        <v>0</v>
      </c>
      <c r="T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0</v>
      </c>
      <c r="U386" s="58">
        <f>T386*G386/1</f>
        <v>0</v>
      </c>
      <c r="V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0</v>
      </c>
      <c r="W386" s="58">
        <f>V386*G386/1</f>
        <v>0</v>
      </c>
      <c r="X386" s="58">
        <f>IF(
                        C386="INSUMO",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A386&amp;B386,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A386&amp;B386,AE:AE,
                                                    0)
                                            ),
                                            "Não encontrado")
                                    )</f>
        <v>5.0999999999999996</v>
      </c>
      <c r="Y386" s="58">
        <f>X386*G386/1</f>
        <v>0.65279999999999994</v>
      </c>
      <c r="Z386" s="58">
        <f>IF(
                            C386="INSUMO",
                            IFERROR(
                                INDEX(
                                    Insumos!F:F,
                                    MATCH(
                                        A386&amp;B386,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A386&amp;B386,AE:AE,
                                        0)
                                ),
                                "Não encontrado")
                        )</f>
        <v>46.655039200000004</v>
      </c>
      <c r="AA386" s="58">
        <f>G386*Z386</f>
        <v>5.9718450176000006</v>
      </c>
      <c r="AB386" s="59"/>
      <c r="AC386" s="59"/>
      <c r="AD386" s="129" t="s">
        <v>38</v>
      </c>
    </row>
    <row r="387" spans="1:31" x14ac:dyDescent="0.2">
      <c r="A387" s="46" t="s">
        <v>154</v>
      </c>
      <c r="B387" s="47" t="s">
        <v>42</v>
      </c>
      <c r="C387" s="48" t="s">
        <v>78</v>
      </c>
      <c r="D387" s="49" t="s">
        <v>39</v>
      </c>
      <c r="E387" s="130" t="s">
        <v>155</v>
      </c>
      <c r="F387" s="50" t="s">
        <v>80</v>
      </c>
      <c r="G387" s="50">
        <v>0.128</v>
      </c>
      <c r="H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0</v>
      </c>
      <c r="I387" s="51">
        <f>H387*G387/1</f>
        <v>0</v>
      </c>
      <c r="J387" s="51">
        <f t="shared" si="210"/>
        <v>29.321421999999998</v>
      </c>
      <c r="K387" s="51">
        <f t="shared" si="210"/>
        <v>3.753142016</v>
      </c>
      <c r="L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24.221422</v>
      </c>
      <c r="M387" s="51">
        <f>L387*G387/1</f>
        <v>3.1003420159999999</v>
      </c>
      <c r="N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0</v>
      </c>
      <c r="O387" s="51">
        <f>N387*G387/1</f>
        <v>0</v>
      </c>
      <c r="P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0</v>
      </c>
      <c r="Q387" s="51">
        <f>P387*G387/1</f>
        <v>0</v>
      </c>
      <c r="R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0</v>
      </c>
      <c r="S387" s="51">
        <f>R387*G387/1</f>
        <v>0</v>
      </c>
      <c r="T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0</v>
      </c>
      <c r="U387" s="51">
        <f>T387*G387/1</f>
        <v>0</v>
      </c>
      <c r="V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0</v>
      </c>
      <c r="W387" s="51">
        <f>V387*G387/1</f>
        <v>0</v>
      </c>
      <c r="X387" s="51">
        <f>IF(
                        C387="INSUMO",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A387&amp;B387,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A387&amp;B387,AE:AE,
                                                    0)
                                            ),
                                            "Não encontrado")
                                    )</f>
        <v>5.0999999999999996</v>
      </c>
      <c r="Y387" s="51">
        <f>X387*G387/1</f>
        <v>0.65279999999999994</v>
      </c>
      <c r="Z387" s="51">
        <f>IF(
                            C387="INSUMO",
                            IFERROR(
                                INDEX(
                                    Insumos!F:F,
                                    MATCH(
                                        A387&amp;B387,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A387&amp;B387,AE:AE,
                                        0)
                                ),
                                "Não encontrado")
                        )</f>
        <v>29.321422000000002</v>
      </c>
      <c r="AA387" s="51">
        <f>G387*Z387</f>
        <v>3.7531420160000004</v>
      </c>
      <c r="AB387" s="52"/>
      <c r="AC387" s="52"/>
      <c r="AD387" s="130" t="s">
        <v>38</v>
      </c>
    </row>
    <row r="388" spans="1:31" ht="38.25" x14ac:dyDescent="0.2">
      <c r="A388" s="53" t="s">
        <v>468</v>
      </c>
      <c r="B388" s="54" t="s">
        <v>42</v>
      </c>
      <c r="C388" s="55" t="s">
        <v>46</v>
      </c>
      <c r="D388" s="56" t="s">
        <v>39</v>
      </c>
      <c r="E388" s="129" t="s">
        <v>469</v>
      </c>
      <c r="F388" s="57" t="s">
        <v>73</v>
      </c>
      <c r="G388" s="57">
        <v>1</v>
      </c>
      <c r="H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1.71</v>
      </c>
      <c r="I388" s="58">
        <f>H388*G388/1</f>
        <v>1.71</v>
      </c>
      <c r="J388" s="58">
        <f t="shared" si="210"/>
        <v>0</v>
      </c>
      <c r="K388" s="58">
        <f t="shared" si="210"/>
        <v>0</v>
      </c>
      <c r="L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M388" s="58">
        <f>L388*G388/1</f>
        <v>0</v>
      </c>
      <c r="N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O388" s="58">
        <f>N388*G388/1</f>
        <v>0</v>
      </c>
      <c r="P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Q388" s="58">
        <f>P388*G388/1</f>
        <v>0</v>
      </c>
      <c r="R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S388" s="58">
        <f>R388*G388/1</f>
        <v>0</v>
      </c>
      <c r="T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U388" s="58">
        <f>T388*G388/1</f>
        <v>0</v>
      </c>
      <c r="V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W388" s="58">
        <f>V388*G388/1</f>
        <v>0</v>
      </c>
      <c r="X388" s="58">
        <f>IF(
                        C388="INSUMO",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A388&amp;B388,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A388&amp;B388,AE:AE,
                                                    0)
                                            ),
                                            "Não encontrado")
                                    )</f>
        <v>0</v>
      </c>
      <c r="Y388" s="58">
        <f>X388*G388/1</f>
        <v>0</v>
      </c>
      <c r="Z388" s="58">
        <f>IF(
                            C388="INSUMO",
                            IFERROR(
                                INDEX(
                                    Insumos!F:F,
                                    MATCH(
                                        A388&amp;B388,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A388&amp;B388,AE:AE,
                                        0)
                                ),
                                "Não encontrado")
                        )</f>
        <v>1.71</v>
      </c>
      <c r="AA388" s="58">
        <f>G388*Z388</f>
        <v>1.71</v>
      </c>
      <c r="AB388" s="59"/>
      <c r="AC388" s="59"/>
      <c r="AD388" s="129" t="s">
        <v>38</v>
      </c>
    </row>
    <row r="389" spans="1:31" ht="25.5" x14ac:dyDescent="0.2">
      <c r="A389" s="46" t="s">
        <v>470</v>
      </c>
      <c r="B389" s="47" t="s">
        <v>42</v>
      </c>
      <c r="C389" s="48" t="s">
        <v>46</v>
      </c>
      <c r="D389" s="49" t="s">
        <v>39</v>
      </c>
      <c r="E389" s="130" t="s">
        <v>471</v>
      </c>
      <c r="F389" s="50" t="s">
        <v>73</v>
      </c>
      <c r="G389" s="50">
        <v>1</v>
      </c>
      <c r="H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3.29</v>
      </c>
      <c r="I389" s="51">
        <f>H389*G389/1</f>
        <v>3.29</v>
      </c>
      <c r="J389" s="51">
        <f t="shared" si="210"/>
        <v>0</v>
      </c>
      <c r="K389" s="51">
        <f t="shared" si="210"/>
        <v>0</v>
      </c>
      <c r="L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M389" s="51">
        <f>L389*G389/1</f>
        <v>0</v>
      </c>
      <c r="N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O389" s="51">
        <f>N389*G389/1</f>
        <v>0</v>
      </c>
      <c r="P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Q389" s="51">
        <f>P389*G389/1</f>
        <v>0</v>
      </c>
      <c r="R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S389" s="51">
        <f>R389*G389/1</f>
        <v>0</v>
      </c>
      <c r="T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U389" s="51">
        <f>T389*G389/1</f>
        <v>0</v>
      </c>
      <c r="V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W389" s="51">
        <f>V389*G389/1</f>
        <v>0</v>
      </c>
      <c r="X389" s="51">
        <f>IF(
                        C389="INSUMO",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A389&amp;B389,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A389&amp;B389,AE:AE,
                                                    0)
                                            ),
                                            "Não encontrado")
                                    )</f>
        <v>0</v>
      </c>
      <c r="Y389" s="51">
        <f>X389*G389/1</f>
        <v>0</v>
      </c>
      <c r="Z389" s="51">
        <f>IF(
                            C389="INSUMO",
                            IFERROR(
                                INDEX(
                                    Insumos!F:F,
                                    MATCH(
                                        A389&amp;B389,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A389&amp;B389,AE:AE,
                                        0)
                                ),
                                "Não encontrado")
                        )</f>
        <v>3.29</v>
      </c>
      <c r="AA389" s="51">
        <f>G389*Z389</f>
        <v>3.29</v>
      </c>
      <c r="AB389" s="52"/>
      <c r="AC389" s="52"/>
      <c r="AD389" s="130" t="s">
        <v>38</v>
      </c>
    </row>
    <row r="390" spans="1:31" ht="51" x14ac:dyDescent="0.2">
      <c r="A390" s="38" t="s">
        <v>244</v>
      </c>
      <c r="B390" s="39" t="s">
        <v>42</v>
      </c>
      <c r="C390" s="40" t="s">
        <v>38</v>
      </c>
      <c r="D390" s="41" t="s">
        <v>39</v>
      </c>
      <c r="E390" s="128" t="s">
        <v>245</v>
      </c>
      <c r="F390" s="42" t="s">
        <v>101</v>
      </c>
      <c r="G390" s="43"/>
      <c r="H390" s="44"/>
      <c r="I390" s="44">
        <f>SUM(I391:I393)</f>
        <v>1.392846</v>
      </c>
      <c r="J390" s="44"/>
      <c r="K390" s="44">
        <f>SUM(K391:K393)</f>
        <v>8.9833441451600002</v>
      </c>
      <c r="L390" s="44"/>
      <c r="M390" s="44">
        <f>SUM(M391:M393)</f>
        <v>7.8186381451600004</v>
      </c>
      <c r="N390" s="44"/>
      <c r="O390" s="44">
        <f>SUM(O391:O393)</f>
        <v>0</v>
      </c>
      <c r="P390" s="44"/>
      <c r="Q390" s="44">
        <f>SUM(Q391:Q393)</f>
        <v>0</v>
      </c>
      <c r="R390" s="44"/>
      <c r="S390" s="44">
        <f>SUM(S391:S393)</f>
        <v>0</v>
      </c>
      <c r="T390" s="44"/>
      <c r="U390" s="44">
        <f>SUM(U391:U393)</f>
        <v>0</v>
      </c>
      <c r="V390" s="44"/>
      <c r="W390" s="44">
        <f>SUM(W391:W393)</f>
        <v>0</v>
      </c>
      <c r="X390" s="44"/>
      <c r="Y390" s="44">
        <f>SUM(Y391:Y393)</f>
        <v>1.164706</v>
      </c>
      <c r="Z390" s="44"/>
      <c r="AA390" s="44">
        <f>SUM(AA391:AA393)</f>
        <v>10.376190145160001</v>
      </c>
      <c r="AB390" s="45" t="s">
        <v>38</v>
      </c>
      <c r="AC390" s="45"/>
      <c r="AD390" s="128" t="s">
        <v>38</v>
      </c>
      <c r="AE390" t="str">
        <f>A390&amp;B390&amp;C390</f>
        <v>91170SINAPI</v>
      </c>
    </row>
    <row r="391" spans="1:31" ht="25.5" x14ac:dyDescent="0.2">
      <c r="A391" s="53" t="s">
        <v>472</v>
      </c>
      <c r="B391" s="54" t="s">
        <v>42</v>
      </c>
      <c r="C391" s="55" t="s">
        <v>78</v>
      </c>
      <c r="D391" s="56" t="s">
        <v>39</v>
      </c>
      <c r="E391" s="129" t="s">
        <v>473</v>
      </c>
      <c r="F391" s="57" t="s">
        <v>80</v>
      </c>
      <c r="G391" s="57">
        <v>0.2114</v>
      </c>
      <c r="H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0</v>
      </c>
      <c r="I391" s="58">
        <f>H391*G391/1</f>
        <v>0</v>
      </c>
      <c r="J391" s="58">
        <f t="shared" ref="J391:K393" si="211">T391 + N391 + L391 + X391 + R391 + P391 + V391</f>
        <v>36.077919399999999</v>
      </c>
      <c r="K391" s="58">
        <f t="shared" si="211"/>
        <v>7.6268721611600006</v>
      </c>
      <c r="L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31.587919400000001</v>
      </c>
      <c r="M391" s="58">
        <f>L391*G391/1</f>
        <v>6.6776861611600005</v>
      </c>
      <c r="N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0</v>
      </c>
      <c r="O391" s="58">
        <f>N391*G391/1</f>
        <v>0</v>
      </c>
      <c r="P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0</v>
      </c>
      <c r="Q391" s="58">
        <f>P391*G391/1</f>
        <v>0</v>
      </c>
      <c r="R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0</v>
      </c>
      <c r="S391" s="58">
        <f>R391*G391/1</f>
        <v>0</v>
      </c>
      <c r="T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0</v>
      </c>
      <c r="U391" s="58">
        <f>T391*G391/1</f>
        <v>0</v>
      </c>
      <c r="V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0</v>
      </c>
      <c r="W391" s="58">
        <f>V391*G391/1</f>
        <v>0</v>
      </c>
      <c r="X391" s="58">
        <f>IF(
                        C391="INSUMO",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A391&amp;B391,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A391&amp;B391,AE:AE,
                                                    0)
                                            ),
                                            "Não encontrado")
                                    )</f>
        <v>4.49</v>
      </c>
      <c r="Y391" s="58">
        <f>X391*G391/1</f>
        <v>0.94918600000000009</v>
      </c>
      <c r="Z391" s="58">
        <f>IF(
                            C391="INSUMO",
                            IFERROR(
                                INDEX(
                                    Insumos!F:F,
                                    MATCH(
                                        A391&amp;B391,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A391&amp;B391,AE:AE,
                                        0)
                                ),
                                "Não encontrado")
                        )</f>
        <v>36.077919399999999</v>
      </c>
      <c r="AA391" s="58">
        <f>G391*Z391</f>
        <v>7.6268721611599997</v>
      </c>
      <c r="AB391" s="59"/>
      <c r="AC391" s="59"/>
      <c r="AD391" s="129" t="s">
        <v>38</v>
      </c>
    </row>
    <row r="392" spans="1:31" ht="25.5" x14ac:dyDescent="0.2">
      <c r="A392" s="46" t="s">
        <v>474</v>
      </c>
      <c r="B392" s="47" t="s">
        <v>42</v>
      </c>
      <c r="C392" s="48" t="s">
        <v>78</v>
      </c>
      <c r="D392" s="49" t="s">
        <v>39</v>
      </c>
      <c r="E392" s="130" t="s">
        <v>475</v>
      </c>
      <c r="F392" s="50" t="s">
        <v>80</v>
      </c>
      <c r="G392" s="50">
        <v>4.8000000000000001E-2</v>
      </c>
      <c r="H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0</v>
      </c>
      <c r="I392" s="51">
        <f>H392*G392/1</f>
        <v>0</v>
      </c>
      <c r="J392" s="51">
        <f t="shared" si="211"/>
        <v>28.259833</v>
      </c>
      <c r="K392" s="51">
        <f t="shared" si="211"/>
        <v>1.3564719840000001</v>
      </c>
      <c r="L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23.769833000000002</v>
      </c>
      <c r="M392" s="51">
        <f>L392*G392/1</f>
        <v>1.1409519840000002</v>
      </c>
      <c r="N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0</v>
      </c>
      <c r="O392" s="51">
        <f>N392*G392/1</f>
        <v>0</v>
      </c>
      <c r="P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0</v>
      </c>
      <c r="Q392" s="51">
        <f>P392*G392/1</f>
        <v>0</v>
      </c>
      <c r="R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0</v>
      </c>
      <c r="S392" s="51">
        <f>R392*G392/1</f>
        <v>0</v>
      </c>
      <c r="T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0</v>
      </c>
      <c r="U392" s="51">
        <f>T392*G392/1</f>
        <v>0</v>
      </c>
      <c r="V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0</v>
      </c>
      <c r="W392" s="51">
        <f>V392*G392/1</f>
        <v>0</v>
      </c>
      <c r="X392" s="51">
        <f>IF(
                        C392="INSUMO",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A392&amp;B392,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A392&amp;B392,AE:AE,
                                                    0)
                                            ),
                                            "Não encontrado")
                                    )</f>
        <v>4.49</v>
      </c>
      <c r="Y392" s="51">
        <f>X392*G392/1</f>
        <v>0.21552000000000002</v>
      </c>
      <c r="Z392" s="51">
        <f>IF(
                            C392="INSUMO",
                            IFERROR(
                                INDEX(
                                    Insumos!F:F,
                                    MATCH(
                                        A392&amp;B392,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A392&amp;B392,AE:AE,
                                        0)
                                ),
                                "Não encontrado")
                        )</f>
        <v>28.259833</v>
      </c>
      <c r="AA392" s="51">
        <f>G392*Z392</f>
        <v>1.3564719840000001</v>
      </c>
      <c r="AB392" s="52"/>
      <c r="AC392" s="52"/>
      <c r="AD392" s="130" t="s">
        <v>38</v>
      </c>
    </row>
    <row r="393" spans="1:31" ht="25.5" x14ac:dyDescent="0.2">
      <c r="A393" s="53" t="s">
        <v>476</v>
      </c>
      <c r="B393" s="54" t="s">
        <v>42</v>
      </c>
      <c r="C393" s="55" t="s">
        <v>46</v>
      </c>
      <c r="D393" s="56" t="s">
        <v>39</v>
      </c>
      <c r="E393" s="129" t="s">
        <v>477</v>
      </c>
      <c r="F393" s="57" t="s">
        <v>73</v>
      </c>
      <c r="G393" s="57">
        <v>1.7857000000000001</v>
      </c>
      <c r="H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0.78</v>
      </c>
      <c r="I393" s="58">
        <f>H393*G393/1</f>
        <v>1.392846</v>
      </c>
      <c r="J393" s="58">
        <f t="shared" si="211"/>
        <v>0</v>
      </c>
      <c r="K393" s="58">
        <f t="shared" si="211"/>
        <v>0</v>
      </c>
      <c r="L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M393" s="58">
        <f>L393*G393/1</f>
        <v>0</v>
      </c>
      <c r="N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O393" s="58">
        <f>N393*G393/1</f>
        <v>0</v>
      </c>
      <c r="P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Q393" s="58">
        <f>P393*G393/1</f>
        <v>0</v>
      </c>
      <c r="R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S393" s="58">
        <f>R393*G393/1</f>
        <v>0</v>
      </c>
      <c r="T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U393" s="58">
        <f>T393*G393/1</f>
        <v>0</v>
      </c>
      <c r="V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W393" s="58">
        <f>V393*G393/1</f>
        <v>0</v>
      </c>
      <c r="X393" s="58">
        <f>IF(
                        C393="INSUMO",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A393&amp;B393,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A393&amp;B393,AE:AE,
                                                    0)
                                            ),
                                            "Não encontrado")
                                    )</f>
        <v>0</v>
      </c>
      <c r="Y393" s="58">
        <f>X393*G393/1</f>
        <v>0</v>
      </c>
      <c r="Z393" s="58">
        <f>IF(
                            C393="INSUMO",
                            IFERROR(
                                INDEX(
                                    Insumos!F:F,
                                    MATCH(
                                        A393&amp;B393,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A393&amp;B393,AE:AE,
                                        0)
                                ),
                                "Não encontrado")
                        )</f>
        <v>0.78</v>
      </c>
      <c r="AA393" s="58">
        <f>G393*Z393</f>
        <v>1.392846</v>
      </c>
      <c r="AB393" s="59"/>
      <c r="AC393" s="59"/>
      <c r="AD393" s="129" t="s">
        <v>38</v>
      </c>
    </row>
    <row r="394" spans="1:31" ht="25.5" x14ac:dyDescent="0.2">
      <c r="A394" s="38" t="s">
        <v>472</v>
      </c>
      <c r="B394" s="39" t="s">
        <v>42</v>
      </c>
      <c r="C394" s="40" t="s">
        <v>38</v>
      </c>
      <c r="D394" s="41" t="s">
        <v>39</v>
      </c>
      <c r="E394" s="128" t="s">
        <v>473</v>
      </c>
      <c r="F394" s="42" t="s">
        <v>80</v>
      </c>
      <c r="G394" s="43"/>
      <c r="H394" s="44"/>
      <c r="I394" s="44">
        <f>SUM(I395:I402)</f>
        <v>0</v>
      </c>
      <c r="J394" s="44"/>
      <c r="K394" s="44">
        <f>SUM(K395:K402)</f>
        <v>36.077919399999999</v>
      </c>
      <c r="L394" s="44"/>
      <c r="M394" s="44">
        <f>SUM(M395:M402)</f>
        <v>31.587919400000001</v>
      </c>
      <c r="N394" s="44"/>
      <c r="O394" s="44">
        <f>SUM(O395:O402)</f>
        <v>0</v>
      </c>
      <c r="P394" s="44"/>
      <c r="Q394" s="44">
        <f>SUM(Q395:Q402)</f>
        <v>0</v>
      </c>
      <c r="R394" s="44"/>
      <c r="S394" s="44">
        <f>SUM(S395:S402)</f>
        <v>0</v>
      </c>
      <c r="T394" s="44"/>
      <c r="U394" s="44">
        <f>SUM(U395:U402)</f>
        <v>0</v>
      </c>
      <c r="V394" s="44"/>
      <c r="W394" s="44">
        <f>SUM(W395:W402)</f>
        <v>0</v>
      </c>
      <c r="X394" s="44"/>
      <c r="Y394" s="44">
        <f>SUM(Y395:Y402)</f>
        <v>4.49</v>
      </c>
      <c r="Z394" s="44"/>
      <c r="AA394" s="44">
        <f>SUM(AA395:AA402)</f>
        <v>36.077919399999999</v>
      </c>
      <c r="AB394" s="45" t="s">
        <v>38</v>
      </c>
      <c r="AC394" s="45"/>
      <c r="AD394" s="128" t="s">
        <v>38</v>
      </c>
      <c r="AE394" t="str">
        <f>A394&amp;B394&amp;C394</f>
        <v>88267SINAPI</v>
      </c>
    </row>
    <row r="395" spans="1:31" ht="25.5" x14ac:dyDescent="0.2">
      <c r="A395" s="53" t="s">
        <v>478</v>
      </c>
      <c r="B395" s="54" t="s">
        <v>42</v>
      </c>
      <c r="C395" s="55" t="s">
        <v>78</v>
      </c>
      <c r="D395" s="56" t="s">
        <v>39</v>
      </c>
      <c r="E395" s="129" t="s">
        <v>479</v>
      </c>
      <c r="F395" s="57" t="s">
        <v>80</v>
      </c>
      <c r="G395" s="57">
        <v>1</v>
      </c>
      <c r="H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I395" s="58">
        <f t="shared" ref="I395:I402" si="212">H395*G395/1</f>
        <v>0</v>
      </c>
      <c r="J395" s="58">
        <f t="shared" ref="J395:K402" si="213">T395 + N395 + L395 + X395 + R395 + P395 + V395</f>
        <v>0.55791939999999995</v>
      </c>
      <c r="K395" s="58">
        <f t="shared" si="213"/>
        <v>0.55791939999999995</v>
      </c>
      <c r="L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0.55791939999999995</v>
      </c>
      <c r="M395" s="58">
        <f t="shared" ref="M395:M402" si="214">L395*G395/1</f>
        <v>0.55791939999999995</v>
      </c>
      <c r="N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O395" s="58">
        <f t="shared" ref="O395:O402" si="215">N395*G395/1</f>
        <v>0</v>
      </c>
      <c r="P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Q395" s="58">
        <f t="shared" ref="Q395:Q402" si="216">P395*G395/1</f>
        <v>0</v>
      </c>
      <c r="R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S395" s="58">
        <f t="shared" ref="S395:S402" si="217">R395*G395/1</f>
        <v>0</v>
      </c>
      <c r="T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U395" s="58">
        <f t="shared" ref="U395:U402" si="218">T395*G395/1</f>
        <v>0</v>
      </c>
      <c r="V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W395" s="58">
        <f t="shared" ref="W395:W402" si="219">V395*G395/1</f>
        <v>0</v>
      </c>
      <c r="X395" s="58">
        <f>IF(
                        C395="INSUMO",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A395&amp;B395,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A395&amp;B395,AE:AE,
                                                    0)
                                            ),
                                            "Não encontrado")
                                    )</f>
        <v>0</v>
      </c>
      <c r="Y395" s="58">
        <f t="shared" ref="Y395:Y402" si="220">X395*G395/1</f>
        <v>0</v>
      </c>
      <c r="Z395" s="58">
        <f>IF(
                            C395="INSUMO",
                            IFERROR(
                                INDEX(
                                    Insumos!F:F,
                                    MATCH(
                                        A395&amp;B395,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A395&amp;B395,AE:AE,
                                        0)
                                ),
                                "Não encontrado")
                        )</f>
        <v>0.55791939999999995</v>
      </c>
      <c r="AA395" s="58">
        <f t="shared" ref="AA395:AA402" si="221">G395*Z395</f>
        <v>0.55791939999999995</v>
      </c>
      <c r="AB395" s="59"/>
      <c r="AC395" s="59"/>
      <c r="AD395" s="129" t="s">
        <v>38</v>
      </c>
    </row>
    <row r="396" spans="1:31" ht="25.5" x14ac:dyDescent="0.2">
      <c r="A396" s="46" t="s">
        <v>480</v>
      </c>
      <c r="B396" s="47" t="s">
        <v>42</v>
      </c>
      <c r="C396" s="48" t="s">
        <v>46</v>
      </c>
      <c r="D396" s="49" t="s">
        <v>39</v>
      </c>
      <c r="E396" s="130" t="s">
        <v>481</v>
      </c>
      <c r="F396" s="50" t="s">
        <v>80</v>
      </c>
      <c r="G396" s="50">
        <v>1</v>
      </c>
      <c r="H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I396" s="51">
        <f t="shared" si="212"/>
        <v>0</v>
      </c>
      <c r="J396" s="51">
        <f t="shared" si="213"/>
        <v>1.3</v>
      </c>
      <c r="K396" s="51">
        <f t="shared" si="213"/>
        <v>1.3</v>
      </c>
      <c r="L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M396" s="51">
        <f t="shared" si="214"/>
        <v>0</v>
      </c>
      <c r="N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O396" s="51">
        <f t="shared" si="215"/>
        <v>0</v>
      </c>
      <c r="P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Q396" s="51">
        <f t="shared" si="216"/>
        <v>0</v>
      </c>
      <c r="R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S396" s="51">
        <f t="shared" si="217"/>
        <v>0</v>
      </c>
      <c r="T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U396" s="51">
        <f t="shared" si="218"/>
        <v>0</v>
      </c>
      <c r="V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0</v>
      </c>
      <c r="W396" s="51">
        <f t="shared" si="219"/>
        <v>0</v>
      </c>
      <c r="X396" s="51">
        <f>IF(
                        C396="INSUMO",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A396&amp;B396,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A396&amp;B396,AE:AE,
                                                    0)
                                            ),
                                            "Não encontrado")
                                    )</f>
        <v>1.3</v>
      </c>
      <c r="Y396" s="51">
        <f t="shared" si="220"/>
        <v>1.3</v>
      </c>
      <c r="Z396" s="51">
        <f>IF(
                            C396="INSUMO",
                            IFERROR(
                                INDEX(
                                    Insumos!F:F,
                                    MATCH(
                                        A396&amp;B396,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A396&amp;B396,AE:AE,
                                        0)
                                ),
                                "Não encontrado")
                        )</f>
        <v>1.3</v>
      </c>
      <c r="AA396" s="51">
        <f t="shared" si="221"/>
        <v>1.3</v>
      </c>
      <c r="AB396" s="52"/>
      <c r="AC396" s="52"/>
      <c r="AD396" s="130" t="s">
        <v>38</v>
      </c>
    </row>
    <row r="397" spans="1:31" ht="25.5" x14ac:dyDescent="0.2">
      <c r="A397" s="53" t="s">
        <v>482</v>
      </c>
      <c r="B397" s="54" t="s">
        <v>42</v>
      </c>
      <c r="C397" s="55" t="s">
        <v>46</v>
      </c>
      <c r="D397" s="56" t="s">
        <v>39</v>
      </c>
      <c r="E397" s="129" t="s">
        <v>483</v>
      </c>
      <c r="F397" s="57" t="s">
        <v>80</v>
      </c>
      <c r="G397" s="57">
        <v>1</v>
      </c>
      <c r="H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I397" s="58">
        <f t="shared" si="212"/>
        <v>0</v>
      </c>
      <c r="J397" s="58">
        <f t="shared" si="213"/>
        <v>0.44</v>
      </c>
      <c r="K397" s="58">
        <f t="shared" si="213"/>
        <v>0.44</v>
      </c>
      <c r="L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M397" s="58">
        <f t="shared" si="214"/>
        <v>0</v>
      </c>
      <c r="N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O397" s="58">
        <f t="shared" si="215"/>
        <v>0</v>
      </c>
      <c r="P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Q397" s="58">
        <f t="shared" si="216"/>
        <v>0</v>
      </c>
      <c r="R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S397" s="58">
        <f t="shared" si="217"/>
        <v>0</v>
      </c>
      <c r="T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U397" s="58">
        <f t="shared" si="218"/>
        <v>0</v>
      </c>
      <c r="V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</v>
      </c>
      <c r="W397" s="58">
        <f t="shared" si="219"/>
        <v>0</v>
      </c>
      <c r="X397" s="58">
        <f>IF(
                        C397="INSUMO",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A397&amp;B397,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A397&amp;B397,AE:AE,
                                                    0)
                                            ),
                                            "Não encontrado")
                                    )</f>
        <v>0.44</v>
      </c>
      <c r="Y397" s="58">
        <f t="shared" si="220"/>
        <v>0.44</v>
      </c>
      <c r="Z397" s="58">
        <f>IF(
                            C397="INSUMO",
                            IFERROR(
                                INDEX(
                                    Insumos!F:F,
                                    MATCH(
                                        A397&amp;B397,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A397&amp;B397,AE:AE,
                                        0)
                                ),
                                "Não encontrado")
                        )</f>
        <v>0.44</v>
      </c>
      <c r="AA397" s="58">
        <f t="shared" si="221"/>
        <v>0.44</v>
      </c>
      <c r="AB397" s="59"/>
      <c r="AC397" s="59"/>
      <c r="AD397" s="129" t="s">
        <v>38</v>
      </c>
    </row>
    <row r="398" spans="1:31" x14ac:dyDescent="0.2">
      <c r="A398" s="46" t="s">
        <v>384</v>
      </c>
      <c r="B398" s="47" t="s">
        <v>42</v>
      </c>
      <c r="C398" s="48" t="s">
        <v>46</v>
      </c>
      <c r="D398" s="49" t="s">
        <v>39</v>
      </c>
      <c r="E398" s="130" t="s">
        <v>385</v>
      </c>
      <c r="F398" s="50" t="s">
        <v>80</v>
      </c>
      <c r="G398" s="50">
        <v>1</v>
      </c>
      <c r="H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I398" s="51">
        <f t="shared" si="212"/>
        <v>0</v>
      </c>
      <c r="J398" s="51">
        <f t="shared" si="213"/>
        <v>0.11</v>
      </c>
      <c r="K398" s="51">
        <f t="shared" si="213"/>
        <v>0.11</v>
      </c>
      <c r="L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M398" s="51">
        <f t="shared" si="214"/>
        <v>0</v>
      </c>
      <c r="N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O398" s="51">
        <f t="shared" si="215"/>
        <v>0</v>
      </c>
      <c r="P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Q398" s="51">
        <f t="shared" si="216"/>
        <v>0</v>
      </c>
      <c r="R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S398" s="51">
        <f t="shared" si="217"/>
        <v>0</v>
      </c>
      <c r="T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U398" s="51">
        <f t="shared" si="218"/>
        <v>0</v>
      </c>
      <c r="V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</v>
      </c>
      <c r="W398" s="51">
        <f t="shared" si="219"/>
        <v>0</v>
      </c>
      <c r="X398" s="51">
        <f>IF(
                        C398="INSUMO",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A398&amp;B398,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A398&amp;B398,AE:AE,
                                                    0)
                                            ),
                                            "Não encontrado")
                                    )</f>
        <v>0.11</v>
      </c>
      <c r="Y398" s="51">
        <f t="shared" si="220"/>
        <v>0.11</v>
      </c>
      <c r="Z398" s="51">
        <f>IF(
                            C398="INSUMO",
                            IFERROR(
                                INDEX(
                                    Insumos!F:F,
                                    MATCH(
                                        A398&amp;B398,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A398&amp;B398,AE:AE,
                                        0)
                                ),
                                "Não encontrado")
                        )</f>
        <v>0.11</v>
      </c>
      <c r="AA398" s="51">
        <f t="shared" si="221"/>
        <v>0.11</v>
      </c>
      <c r="AB398" s="52"/>
      <c r="AC398" s="52"/>
      <c r="AD398" s="130" t="s">
        <v>38</v>
      </c>
    </row>
    <row r="399" spans="1:31" x14ac:dyDescent="0.2">
      <c r="A399" s="53" t="s">
        <v>386</v>
      </c>
      <c r="B399" s="54" t="s">
        <v>42</v>
      </c>
      <c r="C399" s="55" t="s">
        <v>46</v>
      </c>
      <c r="D399" s="56" t="s">
        <v>39</v>
      </c>
      <c r="E399" s="129" t="s">
        <v>387</v>
      </c>
      <c r="F399" s="57" t="s">
        <v>80</v>
      </c>
      <c r="G399" s="57">
        <v>1</v>
      </c>
      <c r="H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I399" s="58">
        <f t="shared" si="212"/>
        <v>0</v>
      </c>
      <c r="J399" s="58">
        <f t="shared" si="213"/>
        <v>1.65</v>
      </c>
      <c r="K399" s="58">
        <f t="shared" si="213"/>
        <v>1.65</v>
      </c>
      <c r="L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M399" s="58">
        <f t="shared" si="214"/>
        <v>0</v>
      </c>
      <c r="N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O399" s="58">
        <f t="shared" si="215"/>
        <v>0</v>
      </c>
      <c r="P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Q399" s="58">
        <f t="shared" si="216"/>
        <v>0</v>
      </c>
      <c r="R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S399" s="58">
        <f t="shared" si="217"/>
        <v>0</v>
      </c>
      <c r="T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U399" s="58">
        <f t="shared" si="218"/>
        <v>0</v>
      </c>
      <c r="V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0</v>
      </c>
      <c r="W399" s="58">
        <f t="shared" si="219"/>
        <v>0</v>
      </c>
      <c r="X399" s="58">
        <f>IF(
                        C399="INSUMO",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A399&amp;B399,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A399&amp;B399,AE:AE,
                                                    0)
                                            ),
                                            "Não encontrado")
                                    )</f>
        <v>1.65</v>
      </c>
      <c r="Y399" s="58">
        <f t="shared" si="220"/>
        <v>1.65</v>
      </c>
      <c r="Z399" s="58">
        <f>IF(
                            C399="INSUMO",
                            IFERROR(
                                INDEX(
                                    Insumos!F:F,
                                    MATCH(
                                        A399&amp;B399,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A399&amp;B399,AE:AE,
                                        0)
                                ),
                                "Não encontrado")
                        )</f>
        <v>1.65</v>
      </c>
      <c r="AA399" s="58">
        <f t="shared" si="221"/>
        <v>1.65</v>
      </c>
      <c r="AB399" s="59"/>
      <c r="AC399" s="59"/>
      <c r="AD399" s="129" t="s">
        <v>38</v>
      </c>
    </row>
    <row r="400" spans="1:31" ht="25.5" x14ac:dyDescent="0.2">
      <c r="A400" s="46" t="s">
        <v>398</v>
      </c>
      <c r="B400" s="47" t="s">
        <v>42</v>
      </c>
      <c r="C400" s="48" t="s">
        <v>46</v>
      </c>
      <c r="D400" s="49" t="s">
        <v>39</v>
      </c>
      <c r="E400" s="130" t="s">
        <v>399</v>
      </c>
      <c r="F400" s="50" t="s">
        <v>80</v>
      </c>
      <c r="G400" s="50">
        <v>1</v>
      </c>
      <c r="H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I400" s="51">
        <f t="shared" si="212"/>
        <v>0</v>
      </c>
      <c r="J400" s="51">
        <f t="shared" si="213"/>
        <v>0.98</v>
      </c>
      <c r="K400" s="51">
        <f t="shared" si="213"/>
        <v>0.98</v>
      </c>
      <c r="L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M400" s="51">
        <f t="shared" si="214"/>
        <v>0</v>
      </c>
      <c r="N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O400" s="51">
        <f t="shared" si="215"/>
        <v>0</v>
      </c>
      <c r="P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Q400" s="51">
        <f t="shared" si="216"/>
        <v>0</v>
      </c>
      <c r="R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S400" s="51">
        <f t="shared" si="217"/>
        <v>0</v>
      </c>
      <c r="T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U400" s="51">
        <f t="shared" si="218"/>
        <v>0</v>
      </c>
      <c r="V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</v>
      </c>
      <c r="W400" s="51">
        <f t="shared" si="219"/>
        <v>0</v>
      </c>
      <c r="X400" s="51">
        <f>IF(
                        C400="INSUMO",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A400&amp;B400,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A400&amp;B400,AE:AE,
                                                    0)
                                            ),
                                            "Não encontrado")
                                    )</f>
        <v>0.98</v>
      </c>
      <c r="Y400" s="51">
        <f t="shared" si="220"/>
        <v>0.98</v>
      </c>
      <c r="Z400" s="51">
        <f>IF(
                            C400="INSUMO",
                            IFERROR(
                                INDEX(
                                    Insumos!F:F,
                                    MATCH(
                                        A400&amp;B400,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A400&amp;B400,AE:AE,
                                        0)
                                ),
                                "Não encontrado")
                        )</f>
        <v>0.98</v>
      </c>
      <c r="AA400" s="51">
        <f t="shared" si="221"/>
        <v>0.98</v>
      </c>
      <c r="AB400" s="52"/>
      <c r="AC400" s="52"/>
      <c r="AD400" s="130" t="s">
        <v>38</v>
      </c>
    </row>
    <row r="401" spans="1:31" ht="25.5" x14ac:dyDescent="0.2">
      <c r="A401" s="53" t="s">
        <v>388</v>
      </c>
      <c r="B401" s="54" t="s">
        <v>42</v>
      </c>
      <c r="C401" s="55" t="s">
        <v>46</v>
      </c>
      <c r="D401" s="56" t="s">
        <v>39</v>
      </c>
      <c r="E401" s="129" t="s">
        <v>389</v>
      </c>
      <c r="F401" s="57" t="s">
        <v>80</v>
      </c>
      <c r="G401" s="57">
        <v>1</v>
      </c>
      <c r="H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I401" s="58">
        <f t="shared" si="212"/>
        <v>0</v>
      </c>
      <c r="J401" s="58">
        <f t="shared" si="213"/>
        <v>0.01</v>
      </c>
      <c r="K401" s="58">
        <f t="shared" si="213"/>
        <v>0.01</v>
      </c>
      <c r="L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M401" s="58">
        <f t="shared" si="214"/>
        <v>0</v>
      </c>
      <c r="N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O401" s="58">
        <f t="shared" si="215"/>
        <v>0</v>
      </c>
      <c r="P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Q401" s="58">
        <f t="shared" si="216"/>
        <v>0</v>
      </c>
      <c r="R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S401" s="58">
        <f t="shared" si="217"/>
        <v>0</v>
      </c>
      <c r="T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U401" s="58">
        <f t="shared" si="218"/>
        <v>0</v>
      </c>
      <c r="V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</v>
      </c>
      <c r="W401" s="58">
        <f t="shared" si="219"/>
        <v>0</v>
      </c>
      <c r="X401" s="58">
        <f>IF(
                        C401="INSUMO",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A401&amp;B401,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A401&amp;B401,AE:AE,
                                                    0)
                                            ),
                                            "Não encontrado")
                                    )</f>
        <v>0.01</v>
      </c>
      <c r="Y401" s="58">
        <f t="shared" si="220"/>
        <v>0.01</v>
      </c>
      <c r="Z401" s="58">
        <f>IF(
                            C401="INSUMO",
                            IFERROR(
                                INDEX(
                                    Insumos!F:F,
                                    MATCH(
                                        A401&amp;B401,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A401&amp;B401,AE:AE,
                                        0)
                                ),
                                "Não encontrado")
                        )</f>
        <v>0.01</v>
      </c>
      <c r="AA401" s="58">
        <f t="shared" si="221"/>
        <v>0.01</v>
      </c>
      <c r="AB401" s="59"/>
      <c r="AC401" s="59"/>
      <c r="AD401" s="129" t="s">
        <v>38</v>
      </c>
    </row>
    <row r="402" spans="1:31" x14ac:dyDescent="0.2">
      <c r="A402" s="46" t="s">
        <v>484</v>
      </c>
      <c r="B402" s="47" t="s">
        <v>42</v>
      </c>
      <c r="C402" s="48" t="s">
        <v>46</v>
      </c>
      <c r="D402" s="49" t="s">
        <v>39</v>
      </c>
      <c r="E402" s="130" t="s">
        <v>485</v>
      </c>
      <c r="F402" s="50" t="s">
        <v>80</v>
      </c>
      <c r="G402" s="50">
        <v>1</v>
      </c>
      <c r="H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I402" s="51">
        <f t="shared" si="212"/>
        <v>0</v>
      </c>
      <c r="J402" s="51">
        <f t="shared" si="213"/>
        <v>31.03</v>
      </c>
      <c r="K402" s="51">
        <f t="shared" si="213"/>
        <v>31.03</v>
      </c>
      <c r="L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31.03</v>
      </c>
      <c r="M402" s="51">
        <f t="shared" si="214"/>
        <v>31.03</v>
      </c>
      <c r="N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O402" s="51">
        <f t="shared" si="215"/>
        <v>0</v>
      </c>
      <c r="P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Q402" s="51">
        <f t="shared" si="216"/>
        <v>0</v>
      </c>
      <c r="R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S402" s="51">
        <f t="shared" si="217"/>
        <v>0</v>
      </c>
      <c r="T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U402" s="51">
        <f t="shared" si="218"/>
        <v>0</v>
      </c>
      <c r="V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W402" s="51">
        <f t="shared" si="219"/>
        <v>0</v>
      </c>
      <c r="X402" s="51">
        <f>IF(
                        C402="INSUMO",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A402&amp;B402,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A402&amp;B402,AE:AE,
                                                    0)
                                            ),
                                            "Não encontrado")
                                    )</f>
        <v>0</v>
      </c>
      <c r="Y402" s="51">
        <f t="shared" si="220"/>
        <v>0</v>
      </c>
      <c r="Z402" s="51">
        <f>IF(
                            C402="INSUMO",
                            IFERROR(
                                INDEX(
                                    Insumos!F:F,
                                    MATCH(
                                        A402&amp;B402,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A402&amp;B402,AE:AE,
                                        0)
                                ),
                                "Não encontrado")
                        )</f>
        <v>31.03</v>
      </c>
      <c r="AA402" s="51">
        <f t="shared" si="221"/>
        <v>31.03</v>
      </c>
      <c r="AB402" s="52"/>
      <c r="AC402" s="52"/>
      <c r="AD402" s="130" t="s">
        <v>38</v>
      </c>
    </row>
    <row r="403" spans="1:31" ht="25.5" x14ac:dyDescent="0.2">
      <c r="A403" s="38" t="s">
        <v>474</v>
      </c>
      <c r="B403" s="39" t="s">
        <v>42</v>
      </c>
      <c r="C403" s="40" t="s">
        <v>38</v>
      </c>
      <c r="D403" s="41" t="s">
        <v>39</v>
      </c>
      <c r="E403" s="128" t="s">
        <v>475</v>
      </c>
      <c r="F403" s="42" t="s">
        <v>80</v>
      </c>
      <c r="G403" s="43"/>
      <c r="H403" s="44"/>
      <c r="I403" s="44">
        <f>SUM(I404:I411)</f>
        <v>0</v>
      </c>
      <c r="J403" s="44"/>
      <c r="K403" s="44">
        <f>SUM(K404:K411)</f>
        <v>28.259833</v>
      </c>
      <c r="L403" s="44"/>
      <c r="M403" s="44">
        <f>SUM(M404:M411)</f>
        <v>23.769833000000002</v>
      </c>
      <c r="N403" s="44"/>
      <c r="O403" s="44">
        <f>SUM(O404:O411)</f>
        <v>0</v>
      </c>
      <c r="P403" s="44"/>
      <c r="Q403" s="44">
        <f>SUM(Q404:Q411)</f>
        <v>0</v>
      </c>
      <c r="R403" s="44"/>
      <c r="S403" s="44">
        <f>SUM(S404:S411)</f>
        <v>0</v>
      </c>
      <c r="T403" s="44"/>
      <c r="U403" s="44">
        <f>SUM(U404:U411)</f>
        <v>0</v>
      </c>
      <c r="V403" s="44"/>
      <c r="W403" s="44">
        <f>SUM(W404:W411)</f>
        <v>0</v>
      </c>
      <c r="X403" s="44"/>
      <c r="Y403" s="44">
        <f>SUM(Y404:Y411)</f>
        <v>4.49</v>
      </c>
      <c r="Z403" s="44"/>
      <c r="AA403" s="44">
        <f>SUM(AA404:AA411)</f>
        <v>28.259833</v>
      </c>
      <c r="AB403" s="45" t="s">
        <v>38</v>
      </c>
      <c r="AC403" s="45"/>
      <c r="AD403" s="128" t="s">
        <v>38</v>
      </c>
      <c r="AE403" t="str">
        <f>A403&amp;B403&amp;C403</f>
        <v>88248SINAPI</v>
      </c>
    </row>
    <row r="404" spans="1:31" ht="25.5" x14ac:dyDescent="0.2">
      <c r="A404" s="53" t="s">
        <v>486</v>
      </c>
      <c r="B404" s="54" t="s">
        <v>42</v>
      </c>
      <c r="C404" s="55" t="s">
        <v>78</v>
      </c>
      <c r="D404" s="56" t="s">
        <v>39</v>
      </c>
      <c r="E404" s="129" t="s">
        <v>487</v>
      </c>
      <c r="F404" s="57" t="s">
        <v>80</v>
      </c>
      <c r="G404" s="57">
        <v>1</v>
      </c>
      <c r="H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I404" s="58">
        <f t="shared" ref="I404:I411" si="222">H404*G404/1</f>
        <v>0</v>
      </c>
      <c r="J404" s="58">
        <f t="shared" ref="J404:K411" si="223">T404 + N404 + L404 + X404 + R404 + P404 + V404</f>
        <v>0.41983300000000001</v>
      </c>
      <c r="K404" s="58">
        <f t="shared" si="223"/>
        <v>0.41983300000000001</v>
      </c>
      <c r="L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0.41983300000000001</v>
      </c>
      <c r="M404" s="58">
        <f t="shared" ref="M404:M411" si="224">L404*G404/1</f>
        <v>0.41983300000000001</v>
      </c>
      <c r="N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O404" s="58">
        <f t="shared" ref="O404:O411" si="225">N404*G404/1</f>
        <v>0</v>
      </c>
      <c r="P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Q404" s="58">
        <f t="shared" ref="Q404:Q411" si="226">P404*G404/1</f>
        <v>0</v>
      </c>
      <c r="R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S404" s="58">
        <f t="shared" ref="S404:S411" si="227">R404*G404/1</f>
        <v>0</v>
      </c>
      <c r="T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U404" s="58">
        <f t="shared" ref="U404:U411" si="228">T404*G404/1</f>
        <v>0</v>
      </c>
      <c r="V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W404" s="58">
        <f t="shared" ref="W404:W411" si="229">V404*G404/1</f>
        <v>0</v>
      </c>
      <c r="X404" s="58">
        <f>IF(
                        C404="INSUMO",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A404&amp;B404,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A404&amp;B404,AE:AE,
                                                    0)
                                            ),
                                            "Não encontrado")
                                    )</f>
        <v>0</v>
      </c>
      <c r="Y404" s="58">
        <f t="shared" ref="Y404:Y411" si="230">X404*G404/1</f>
        <v>0</v>
      </c>
      <c r="Z404" s="58">
        <f>IF(
                            C404="INSUMO",
                            IFERROR(
                                INDEX(
                                    Insumos!F:F,
                                    MATCH(
                                        A404&amp;B404,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A404&amp;B404,AE:AE,
                                        0)
                                ),
                                "Não encontrado")
                        )</f>
        <v>0.41983300000000001</v>
      </c>
      <c r="AA404" s="58">
        <f t="shared" ref="AA404:AA411" si="231">G404*Z404</f>
        <v>0.41983300000000001</v>
      </c>
      <c r="AB404" s="59"/>
      <c r="AC404" s="59"/>
      <c r="AD404" s="129" t="s">
        <v>38</v>
      </c>
    </row>
    <row r="405" spans="1:31" ht="25.5" x14ac:dyDescent="0.2">
      <c r="A405" s="46" t="s">
        <v>480</v>
      </c>
      <c r="B405" s="47" t="s">
        <v>42</v>
      </c>
      <c r="C405" s="48" t="s">
        <v>46</v>
      </c>
      <c r="D405" s="49" t="s">
        <v>39</v>
      </c>
      <c r="E405" s="130" t="s">
        <v>481</v>
      </c>
      <c r="F405" s="50" t="s">
        <v>80</v>
      </c>
      <c r="G405" s="50">
        <v>1</v>
      </c>
      <c r="H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I405" s="51">
        <f t="shared" si="222"/>
        <v>0</v>
      </c>
      <c r="J405" s="51">
        <f t="shared" si="223"/>
        <v>1.3</v>
      </c>
      <c r="K405" s="51">
        <f t="shared" si="223"/>
        <v>1.3</v>
      </c>
      <c r="L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M405" s="51">
        <f t="shared" si="224"/>
        <v>0</v>
      </c>
      <c r="N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O405" s="51">
        <f t="shared" si="225"/>
        <v>0</v>
      </c>
      <c r="P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Q405" s="51">
        <f t="shared" si="226"/>
        <v>0</v>
      </c>
      <c r="R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S405" s="51">
        <f t="shared" si="227"/>
        <v>0</v>
      </c>
      <c r="T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U405" s="51">
        <f t="shared" si="228"/>
        <v>0</v>
      </c>
      <c r="V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0</v>
      </c>
      <c r="W405" s="51">
        <f t="shared" si="229"/>
        <v>0</v>
      </c>
      <c r="X405" s="51">
        <f>IF(
                        C405="INSUMO",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A405&amp;B405,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A405&amp;B405,AE:AE,
                                                    0)
                                            ),
                                            "Não encontrado")
                                    )</f>
        <v>1.3</v>
      </c>
      <c r="Y405" s="51">
        <f t="shared" si="230"/>
        <v>1.3</v>
      </c>
      <c r="Z405" s="51">
        <f>IF(
                            C405="INSUMO",
                            IFERROR(
                                INDEX(
                                    Insumos!F:F,
                                    MATCH(
                                        A405&amp;B405,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A405&amp;B405,AE:AE,
                                        0)
                                ),
                                "Não encontrado")
                        )</f>
        <v>1.3</v>
      </c>
      <c r="AA405" s="51">
        <f t="shared" si="231"/>
        <v>1.3</v>
      </c>
      <c r="AB405" s="52"/>
      <c r="AC405" s="52"/>
      <c r="AD405" s="130" t="s">
        <v>38</v>
      </c>
    </row>
    <row r="406" spans="1:31" ht="25.5" x14ac:dyDescent="0.2">
      <c r="A406" s="53" t="s">
        <v>482</v>
      </c>
      <c r="B406" s="54" t="s">
        <v>42</v>
      </c>
      <c r="C406" s="55" t="s">
        <v>46</v>
      </c>
      <c r="D406" s="56" t="s">
        <v>39</v>
      </c>
      <c r="E406" s="129" t="s">
        <v>483</v>
      </c>
      <c r="F406" s="57" t="s">
        <v>80</v>
      </c>
      <c r="G406" s="57">
        <v>1</v>
      </c>
      <c r="H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I406" s="58">
        <f t="shared" si="222"/>
        <v>0</v>
      </c>
      <c r="J406" s="58">
        <f t="shared" si="223"/>
        <v>0.44</v>
      </c>
      <c r="K406" s="58">
        <f t="shared" si="223"/>
        <v>0.44</v>
      </c>
      <c r="L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M406" s="58">
        <f t="shared" si="224"/>
        <v>0</v>
      </c>
      <c r="N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O406" s="58">
        <f t="shared" si="225"/>
        <v>0</v>
      </c>
      <c r="P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Q406" s="58">
        <f t="shared" si="226"/>
        <v>0</v>
      </c>
      <c r="R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S406" s="58">
        <f t="shared" si="227"/>
        <v>0</v>
      </c>
      <c r="T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U406" s="58">
        <f t="shared" si="228"/>
        <v>0</v>
      </c>
      <c r="V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</v>
      </c>
      <c r="W406" s="58">
        <f t="shared" si="229"/>
        <v>0</v>
      </c>
      <c r="X406" s="58">
        <f>IF(
                        C406="INSUMO",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A406&amp;B406,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A406&amp;B406,AE:AE,
                                                    0)
                                            ),
                                            "Não encontrado")
                                    )</f>
        <v>0.44</v>
      </c>
      <c r="Y406" s="58">
        <f t="shared" si="230"/>
        <v>0.44</v>
      </c>
      <c r="Z406" s="58">
        <f>IF(
                            C406="INSUMO",
                            IFERROR(
                                INDEX(
                                    Insumos!F:F,
                                    MATCH(
                                        A406&amp;B406,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A406&amp;B406,AE:AE,
                                        0)
                                ),
                                "Não encontrado")
                        )</f>
        <v>0.44</v>
      </c>
      <c r="AA406" s="58">
        <f t="shared" si="231"/>
        <v>0.44</v>
      </c>
      <c r="AB406" s="59"/>
      <c r="AC406" s="59"/>
      <c r="AD406" s="129" t="s">
        <v>38</v>
      </c>
    </row>
    <row r="407" spans="1:31" x14ac:dyDescent="0.2">
      <c r="A407" s="46" t="s">
        <v>384</v>
      </c>
      <c r="B407" s="47" t="s">
        <v>42</v>
      </c>
      <c r="C407" s="48" t="s">
        <v>46</v>
      </c>
      <c r="D407" s="49" t="s">
        <v>39</v>
      </c>
      <c r="E407" s="130" t="s">
        <v>385</v>
      </c>
      <c r="F407" s="50" t="s">
        <v>80</v>
      </c>
      <c r="G407" s="50">
        <v>1</v>
      </c>
      <c r="H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I407" s="51">
        <f t="shared" si="222"/>
        <v>0</v>
      </c>
      <c r="J407" s="51">
        <f t="shared" si="223"/>
        <v>0.11</v>
      </c>
      <c r="K407" s="51">
        <f t="shared" si="223"/>
        <v>0.11</v>
      </c>
      <c r="L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M407" s="51">
        <f t="shared" si="224"/>
        <v>0</v>
      </c>
      <c r="N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O407" s="51">
        <f t="shared" si="225"/>
        <v>0</v>
      </c>
      <c r="P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Q407" s="51">
        <f t="shared" si="226"/>
        <v>0</v>
      </c>
      <c r="R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S407" s="51">
        <f t="shared" si="227"/>
        <v>0</v>
      </c>
      <c r="T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U407" s="51">
        <f t="shared" si="228"/>
        <v>0</v>
      </c>
      <c r="V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</v>
      </c>
      <c r="W407" s="51">
        <f t="shared" si="229"/>
        <v>0</v>
      </c>
      <c r="X407" s="51">
        <f>IF(
                        C407="INSUMO",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A407&amp;B407,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A407&amp;B407,AE:AE,
                                                    0)
                                            ),
                                            "Não encontrado")
                                    )</f>
        <v>0.11</v>
      </c>
      <c r="Y407" s="51">
        <f t="shared" si="230"/>
        <v>0.11</v>
      </c>
      <c r="Z407" s="51">
        <f>IF(
                            C407="INSUMO",
                            IFERROR(
                                INDEX(
                                    Insumos!F:F,
                                    MATCH(
                                        A407&amp;B407,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A407&amp;B407,AE:AE,
                                        0)
                                ),
                                "Não encontrado")
                        )</f>
        <v>0.11</v>
      </c>
      <c r="AA407" s="51">
        <f t="shared" si="231"/>
        <v>0.11</v>
      </c>
      <c r="AB407" s="52"/>
      <c r="AC407" s="52"/>
      <c r="AD407" s="130" t="s">
        <v>38</v>
      </c>
    </row>
    <row r="408" spans="1:31" x14ac:dyDescent="0.2">
      <c r="A408" s="53" t="s">
        <v>386</v>
      </c>
      <c r="B408" s="54" t="s">
        <v>42</v>
      </c>
      <c r="C408" s="55" t="s">
        <v>46</v>
      </c>
      <c r="D408" s="56" t="s">
        <v>39</v>
      </c>
      <c r="E408" s="129" t="s">
        <v>387</v>
      </c>
      <c r="F408" s="57" t="s">
        <v>80</v>
      </c>
      <c r="G408" s="57">
        <v>1</v>
      </c>
      <c r="H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I408" s="58">
        <f t="shared" si="222"/>
        <v>0</v>
      </c>
      <c r="J408" s="58">
        <f t="shared" si="223"/>
        <v>1.65</v>
      </c>
      <c r="K408" s="58">
        <f t="shared" si="223"/>
        <v>1.65</v>
      </c>
      <c r="L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M408" s="58">
        <f t="shared" si="224"/>
        <v>0</v>
      </c>
      <c r="N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O408" s="58">
        <f t="shared" si="225"/>
        <v>0</v>
      </c>
      <c r="P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Q408" s="58">
        <f t="shared" si="226"/>
        <v>0</v>
      </c>
      <c r="R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S408" s="58">
        <f t="shared" si="227"/>
        <v>0</v>
      </c>
      <c r="T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U408" s="58">
        <f t="shared" si="228"/>
        <v>0</v>
      </c>
      <c r="V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0</v>
      </c>
      <c r="W408" s="58">
        <f t="shared" si="229"/>
        <v>0</v>
      </c>
      <c r="X408" s="58">
        <f>IF(
                        C408="INSUMO",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A408&amp;B408,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A408&amp;B408,AE:AE,
                                                    0)
                                            ),
                                            "Não encontrado")
                                    )</f>
        <v>1.65</v>
      </c>
      <c r="Y408" s="58">
        <f t="shared" si="230"/>
        <v>1.65</v>
      </c>
      <c r="Z408" s="58">
        <f>IF(
                            C408="INSUMO",
                            IFERROR(
                                INDEX(
                                    Insumos!F:F,
                                    MATCH(
                                        A408&amp;B408,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A408&amp;B408,AE:AE,
                                        0)
                                ),
                                "Não encontrado")
                        )</f>
        <v>1.65</v>
      </c>
      <c r="AA408" s="58">
        <f t="shared" si="231"/>
        <v>1.65</v>
      </c>
      <c r="AB408" s="59"/>
      <c r="AC408" s="59"/>
      <c r="AD408" s="129" t="s">
        <v>38</v>
      </c>
    </row>
    <row r="409" spans="1:31" ht="25.5" x14ac:dyDescent="0.2">
      <c r="A409" s="46" t="s">
        <v>398</v>
      </c>
      <c r="B409" s="47" t="s">
        <v>42</v>
      </c>
      <c r="C409" s="48" t="s">
        <v>46</v>
      </c>
      <c r="D409" s="49" t="s">
        <v>39</v>
      </c>
      <c r="E409" s="130" t="s">
        <v>399</v>
      </c>
      <c r="F409" s="50" t="s">
        <v>80</v>
      </c>
      <c r="G409" s="50">
        <v>1</v>
      </c>
      <c r="H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I409" s="51">
        <f t="shared" si="222"/>
        <v>0</v>
      </c>
      <c r="J409" s="51">
        <f t="shared" si="223"/>
        <v>0.98</v>
      </c>
      <c r="K409" s="51">
        <f t="shared" si="223"/>
        <v>0.98</v>
      </c>
      <c r="L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M409" s="51">
        <f t="shared" si="224"/>
        <v>0</v>
      </c>
      <c r="N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O409" s="51">
        <f t="shared" si="225"/>
        <v>0</v>
      </c>
      <c r="P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Q409" s="51">
        <f t="shared" si="226"/>
        <v>0</v>
      </c>
      <c r="R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S409" s="51">
        <f t="shared" si="227"/>
        <v>0</v>
      </c>
      <c r="T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U409" s="51">
        <f t="shared" si="228"/>
        <v>0</v>
      </c>
      <c r="V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</v>
      </c>
      <c r="W409" s="51">
        <f t="shared" si="229"/>
        <v>0</v>
      </c>
      <c r="X409" s="51">
        <f>IF(
                        C409="INSUMO",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A409&amp;B409,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A409&amp;B409,AE:AE,
                                                    0)
                                            ),
                                            "Não encontrado")
                                    )</f>
        <v>0.98</v>
      </c>
      <c r="Y409" s="51">
        <f t="shared" si="230"/>
        <v>0.98</v>
      </c>
      <c r="Z409" s="51">
        <f>IF(
                            C409="INSUMO",
                            IFERROR(
                                INDEX(
                                    Insumos!F:F,
                                    MATCH(
                                        A409&amp;B409,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A409&amp;B409,AE:AE,
                                        0)
                                ),
                                "Não encontrado")
                        )</f>
        <v>0.98</v>
      </c>
      <c r="AA409" s="51">
        <f t="shared" si="231"/>
        <v>0.98</v>
      </c>
      <c r="AB409" s="52"/>
      <c r="AC409" s="52"/>
      <c r="AD409" s="130" t="s">
        <v>38</v>
      </c>
    </row>
    <row r="410" spans="1:31" ht="25.5" x14ac:dyDescent="0.2">
      <c r="A410" s="53" t="s">
        <v>388</v>
      </c>
      <c r="B410" s="54" t="s">
        <v>42</v>
      </c>
      <c r="C410" s="55" t="s">
        <v>46</v>
      </c>
      <c r="D410" s="56" t="s">
        <v>39</v>
      </c>
      <c r="E410" s="129" t="s">
        <v>389</v>
      </c>
      <c r="F410" s="57" t="s">
        <v>80</v>
      </c>
      <c r="G410" s="57">
        <v>1</v>
      </c>
      <c r="H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I410" s="58">
        <f t="shared" si="222"/>
        <v>0</v>
      </c>
      <c r="J410" s="58">
        <f t="shared" si="223"/>
        <v>0.01</v>
      </c>
      <c r="K410" s="58">
        <f t="shared" si="223"/>
        <v>0.01</v>
      </c>
      <c r="L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M410" s="58">
        <f t="shared" si="224"/>
        <v>0</v>
      </c>
      <c r="N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O410" s="58">
        <f t="shared" si="225"/>
        <v>0</v>
      </c>
      <c r="P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Q410" s="58">
        <f t="shared" si="226"/>
        <v>0</v>
      </c>
      <c r="R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S410" s="58">
        <f t="shared" si="227"/>
        <v>0</v>
      </c>
      <c r="T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U410" s="58">
        <f t="shared" si="228"/>
        <v>0</v>
      </c>
      <c r="V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</v>
      </c>
      <c r="W410" s="58">
        <f t="shared" si="229"/>
        <v>0</v>
      </c>
      <c r="X410" s="58">
        <f>IF(
                        C410="INSUMO",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A410&amp;B410,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A410&amp;B410,AE:AE,
                                                    0)
                                            ),
                                            "Não encontrado")
                                    )</f>
        <v>0.01</v>
      </c>
      <c r="Y410" s="58">
        <f t="shared" si="230"/>
        <v>0.01</v>
      </c>
      <c r="Z410" s="58">
        <f>IF(
                            C410="INSUMO",
                            IFERROR(
                                INDEX(
                                    Insumos!F:F,
                                    MATCH(
                                        A410&amp;B410,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A410&amp;B410,AE:AE,
                                        0)
                                ),
                                "Não encontrado")
                        )</f>
        <v>0.01</v>
      </c>
      <c r="AA410" s="58">
        <f t="shared" si="231"/>
        <v>0.01</v>
      </c>
      <c r="AB410" s="59"/>
      <c r="AC410" s="59"/>
      <c r="AD410" s="129" t="s">
        <v>38</v>
      </c>
    </row>
    <row r="411" spans="1:31" x14ac:dyDescent="0.2">
      <c r="A411" s="46" t="s">
        <v>488</v>
      </c>
      <c r="B411" s="47" t="s">
        <v>42</v>
      </c>
      <c r="C411" s="48" t="s">
        <v>46</v>
      </c>
      <c r="D411" s="49" t="s">
        <v>39</v>
      </c>
      <c r="E411" s="130" t="s">
        <v>489</v>
      </c>
      <c r="F411" s="50" t="s">
        <v>80</v>
      </c>
      <c r="G411" s="50">
        <v>1</v>
      </c>
      <c r="H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I411" s="51">
        <f t="shared" si="222"/>
        <v>0</v>
      </c>
      <c r="J411" s="51">
        <f t="shared" si="223"/>
        <v>23.35</v>
      </c>
      <c r="K411" s="51">
        <f t="shared" si="223"/>
        <v>23.35</v>
      </c>
      <c r="L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23.35</v>
      </c>
      <c r="M411" s="51">
        <f t="shared" si="224"/>
        <v>23.35</v>
      </c>
      <c r="N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O411" s="51">
        <f t="shared" si="225"/>
        <v>0</v>
      </c>
      <c r="P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Q411" s="51">
        <f t="shared" si="226"/>
        <v>0</v>
      </c>
      <c r="R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S411" s="51">
        <f t="shared" si="227"/>
        <v>0</v>
      </c>
      <c r="T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U411" s="51">
        <f t="shared" si="228"/>
        <v>0</v>
      </c>
      <c r="V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W411" s="51">
        <f t="shared" si="229"/>
        <v>0</v>
      </c>
      <c r="X411" s="51">
        <f>IF(
                        C411="INSUMO",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A411&amp;B411,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A411&amp;B411,AE:AE,
                                                    0)
                                            ),
                                            "Não encontrado")
                                    )</f>
        <v>0</v>
      </c>
      <c r="Y411" s="51">
        <f t="shared" si="230"/>
        <v>0</v>
      </c>
      <c r="Z411" s="51">
        <f>IF(
                            C411="INSUMO",
                            IFERROR(
                                INDEX(
                                    Insumos!F:F,
                                    MATCH(
                                        A411&amp;B411,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A411&amp;B411,AE:AE,
                                        0)
                                ),
                                "Não encontrado")
                        )</f>
        <v>23.35</v>
      </c>
      <c r="AA411" s="51">
        <f t="shared" si="231"/>
        <v>23.35</v>
      </c>
      <c r="AB411" s="52"/>
      <c r="AC411" s="52"/>
      <c r="AD411" s="130" t="s">
        <v>38</v>
      </c>
    </row>
    <row r="412" spans="1:31" ht="25.5" x14ac:dyDescent="0.2">
      <c r="A412" s="38" t="s">
        <v>478</v>
      </c>
      <c r="B412" s="39" t="s">
        <v>42</v>
      </c>
      <c r="C412" s="40" t="s">
        <v>38</v>
      </c>
      <c r="D412" s="41" t="s">
        <v>39</v>
      </c>
      <c r="E412" s="128" t="s">
        <v>479</v>
      </c>
      <c r="F412" s="42" t="s">
        <v>80</v>
      </c>
      <c r="G412" s="43"/>
      <c r="H412" s="44"/>
      <c r="I412" s="44">
        <f>SUM(I413:I413)</f>
        <v>0</v>
      </c>
      <c r="J412" s="44"/>
      <c r="K412" s="44">
        <f>SUM(K413:K413)</f>
        <v>0.55791939999999995</v>
      </c>
      <c r="L412" s="44"/>
      <c r="M412" s="44">
        <f>SUM(M413:M413)</f>
        <v>0.55791939999999995</v>
      </c>
      <c r="N412" s="44"/>
      <c r="O412" s="44">
        <f>SUM(O413:O413)</f>
        <v>0</v>
      </c>
      <c r="P412" s="44"/>
      <c r="Q412" s="44">
        <f>SUM(Q413:Q413)</f>
        <v>0</v>
      </c>
      <c r="R412" s="44"/>
      <c r="S412" s="44">
        <f>SUM(S413:S413)</f>
        <v>0</v>
      </c>
      <c r="T412" s="44"/>
      <c r="U412" s="44">
        <f>SUM(U413:U413)</f>
        <v>0</v>
      </c>
      <c r="V412" s="44"/>
      <c r="W412" s="44">
        <f>SUM(W413:W413)</f>
        <v>0</v>
      </c>
      <c r="X412" s="44"/>
      <c r="Y412" s="44">
        <f>SUM(Y413:Y413)</f>
        <v>0</v>
      </c>
      <c r="Z412" s="44"/>
      <c r="AA412" s="44">
        <f>SUM(AA413:AA413)</f>
        <v>0.55791939999999995</v>
      </c>
      <c r="AB412" s="45" t="s">
        <v>38</v>
      </c>
      <c r="AC412" s="45"/>
      <c r="AD412" s="128" t="s">
        <v>38</v>
      </c>
      <c r="AE412" t="str">
        <f>A412&amp;B412&amp;C412</f>
        <v>95335SINAPI</v>
      </c>
    </row>
    <row r="413" spans="1:31" x14ac:dyDescent="0.2">
      <c r="A413" s="53" t="s">
        <v>484</v>
      </c>
      <c r="B413" s="54" t="s">
        <v>42</v>
      </c>
      <c r="C413" s="55" t="s">
        <v>46</v>
      </c>
      <c r="D413" s="56" t="s">
        <v>39</v>
      </c>
      <c r="E413" s="129" t="s">
        <v>485</v>
      </c>
      <c r="F413" s="57" t="s">
        <v>80</v>
      </c>
      <c r="G413" s="57">
        <v>1.7979999999999999E-2</v>
      </c>
      <c r="H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I413" s="58">
        <f>H413*G413/1</f>
        <v>0</v>
      </c>
      <c r="J413" s="58">
        <f>T413 + N413 + L413 + X413 + R413 + P413 + V413</f>
        <v>31.03</v>
      </c>
      <c r="K413" s="58">
        <f>U413 + O413 + M413 + Y413 + S413 + Q413 + W413</f>
        <v>0.55791939999999995</v>
      </c>
      <c r="L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31.03</v>
      </c>
      <c r="M413" s="58">
        <f>L413*G413/1</f>
        <v>0.55791939999999995</v>
      </c>
      <c r="N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O413" s="58">
        <f>N413*G413/1</f>
        <v>0</v>
      </c>
      <c r="P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Q413" s="58">
        <f>P413*G413/1</f>
        <v>0</v>
      </c>
      <c r="R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S413" s="58">
        <f>R413*G413/1</f>
        <v>0</v>
      </c>
      <c r="T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U413" s="58">
        <f>T413*G413/1</f>
        <v>0</v>
      </c>
      <c r="V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W413" s="58">
        <f>V413*G413/1</f>
        <v>0</v>
      </c>
      <c r="X413" s="58">
        <f>IF(
                        C413="INSUMO",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A413&amp;B413,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A413&amp;B413,AE:AE,
                                                    0)
                                            ),
                                            "Não encontrado")
                                    )</f>
        <v>0</v>
      </c>
      <c r="Y413" s="58">
        <f>X413*G413/1</f>
        <v>0</v>
      </c>
      <c r="Z413" s="58">
        <f>IF(
                            C413="INSUMO",
                            IFERROR(
                                INDEX(
                                    Insumos!F:F,
                                    MATCH(
                                        A413&amp;B413,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A413&amp;B413,AE:AE,
                                        0)
                                ),
                                "Não encontrado")
                        )</f>
        <v>31.03</v>
      </c>
      <c r="AA413" s="58">
        <f>G413*Z413</f>
        <v>0.55791939999999995</v>
      </c>
      <c r="AB413" s="59"/>
      <c r="AC413" s="59"/>
      <c r="AD413" s="129" t="s">
        <v>38</v>
      </c>
    </row>
    <row r="414" spans="1:31" ht="25.5" x14ac:dyDescent="0.2">
      <c r="A414" s="38" t="s">
        <v>486</v>
      </c>
      <c r="B414" s="39" t="s">
        <v>42</v>
      </c>
      <c r="C414" s="40" t="s">
        <v>38</v>
      </c>
      <c r="D414" s="41" t="s">
        <v>39</v>
      </c>
      <c r="E414" s="128" t="s">
        <v>487</v>
      </c>
      <c r="F414" s="42" t="s">
        <v>80</v>
      </c>
      <c r="G414" s="43"/>
      <c r="H414" s="44"/>
      <c r="I414" s="44">
        <f>SUM(I415:I415)</f>
        <v>0</v>
      </c>
      <c r="J414" s="44"/>
      <c r="K414" s="44">
        <f>SUM(K415:K415)</f>
        <v>0.41983300000000001</v>
      </c>
      <c r="L414" s="44"/>
      <c r="M414" s="44">
        <f>SUM(M415:M415)</f>
        <v>0.41983300000000001</v>
      </c>
      <c r="N414" s="44"/>
      <c r="O414" s="44">
        <f>SUM(O415:O415)</f>
        <v>0</v>
      </c>
      <c r="P414" s="44"/>
      <c r="Q414" s="44">
        <f>SUM(Q415:Q415)</f>
        <v>0</v>
      </c>
      <c r="R414" s="44"/>
      <c r="S414" s="44">
        <f>SUM(S415:S415)</f>
        <v>0</v>
      </c>
      <c r="T414" s="44"/>
      <c r="U414" s="44">
        <f>SUM(U415:U415)</f>
        <v>0</v>
      </c>
      <c r="V414" s="44"/>
      <c r="W414" s="44">
        <f>SUM(W415:W415)</f>
        <v>0</v>
      </c>
      <c r="X414" s="44"/>
      <c r="Y414" s="44">
        <f>SUM(Y415:Y415)</f>
        <v>0</v>
      </c>
      <c r="Z414" s="44"/>
      <c r="AA414" s="44">
        <f>SUM(AA415:AA415)</f>
        <v>0.41983300000000001</v>
      </c>
      <c r="AB414" s="45" t="s">
        <v>38</v>
      </c>
      <c r="AC414" s="45"/>
      <c r="AD414" s="128" t="s">
        <v>38</v>
      </c>
      <c r="AE414" t="str">
        <f>A414&amp;B414&amp;C414</f>
        <v>95317SINAPI</v>
      </c>
    </row>
    <row r="415" spans="1:31" x14ac:dyDescent="0.2">
      <c r="A415" s="53" t="s">
        <v>488</v>
      </c>
      <c r="B415" s="54" t="s">
        <v>42</v>
      </c>
      <c r="C415" s="55" t="s">
        <v>46</v>
      </c>
      <c r="D415" s="56" t="s">
        <v>39</v>
      </c>
      <c r="E415" s="129" t="s">
        <v>489</v>
      </c>
      <c r="F415" s="57" t="s">
        <v>80</v>
      </c>
      <c r="G415" s="57">
        <v>1.7979999999999999E-2</v>
      </c>
      <c r="H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I415" s="58">
        <f>H415*G415/1</f>
        <v>0</v>
      </c>
      <c r="J415" s="58">
        <f>T415 + N415 + L415 + X415 + R415 + P415 + V415</f>
        <v>23.35</v>
      </c>
      <c r="K415" s="58">
        <f>U415 + O415 + M415 + Y415 + S415 + Q415 + W415</f>
        <v>0.41983300000000001</v>
      </c>
      <c r="L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23.35</v>
      </c>
      <c r="M415" s="58">
        <f>L415*G415/1</f>
        <v>0.41983300000000001</v>
      </c>
      <c r="N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O415" s="58">
        <f>N415*G415/1</f>
        <v>0</v>
      </c>
      <c r="P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Q415" s="58">
        <f>P415*G415/1</f>
        <v>0</v>
      </c>
      <c r="R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S415" s="58">
        <f>R415*G415/1</f>
        <v>0</v>
      </c>
      <c r="T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U415" s="58">
        <f>T415*G415/1</f>
        <v>0</v>
      </c>
      <c r="V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W415" s="58">
        <f>V415*G415/1</f>
        <v>0</v>
      </c>
      <c r="X415" s="58">
        <f>IF(
                        C415="INSUMO",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A415&amp;B415,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A415&amp;B415,AE:AE,
                                                    0)
                                            ),
                                            "Não encontrado")
                                    )</f>
        <v>0</v>
      </c>
      <c r="Y415" s="58">
        <f>X415*G415/1</f>
        <v>0</v>
      </c>
      <c r="Z415" s="58">
        <f>IF(
                            C415="INSUMO",
                            IFERROR(
                                INDEX(
                                    Insumos!F:F,
                                    MATCH(
                                        A415&amp;B415,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A415&amp;B415,AE:AE,
                                        0)
                                ),
                                "Não encontrado")
                        )</f>
        <v>23.35</v>
      </c>
      <c r="AA415" s="58">
        <f>G415*Z415</f>
        <v>0.41983300000000001</v>
      </c>
      <c r="AB415" s="59"/>
      <c r="AC415" s="59"/>
      <c r="AD415" s="129" t="s">
        <v>38</v>
      </c>
    </row>
    <row r="416" spans="1:31" ht="25.5" x14ac:dyDescent="0.2">
      <c r="A416" s="38" t="s">
        <v>277</v>
      </c>
      <c r="B416" s="39" t="s">
        <v>42</v>
      </c>
      <c r="C416" s="40" t="s">
        <v>38</v>
      </c>
      <c r="D416" s="41" t="s">
        <v>39</v>
      </c>
      <c r="E416" s="128" t="s">
        <v>278</v>
      </c>
      <c r="F416" s="42" t="s">
        <v>101</v>
      </c>
      <c r="G416" s="43"/>
      <c r="H416" s="44"/>
      <c r="I416" s="44">
        <f>SUM(I417:I419)</f>
        <v>0</v>
      </c>
      <c r="J416" s="44"/>
      <c r="K416" s="44">
        <f>SUM(K417:K419)</f>
        <v>34.055518610279201</v>
      </c>
      <c r="L416" s="44"/>
      <c r="M416" s="44">
        <f>SUM(M417:M419)</f>
        <v>29.555296918279197</v>
      </c>
      <c r="N416" s="44"/>
      <c r="O416" s="44">
        <f>SUM(O417:O419)</f>
        <v>0</v>
      </c>
      <c r="P416" s="44"/>
      <c r="Q416" s="44">
        <f>SUM(Q417:Q419)</f>
        <v>0</v>
      </c>
      <c r="R416" s="44"/>
      <c r="S416" s="44">
        <f>SUM(S417:S419)</f>
        <v>0</v>
      </c>
      <c r="T416" s="44"/>
      <c r="U416" s="44">
        <f>SUM(U417:U419)</f>
        <v>0</v>
      </c>
      <c r="V416" s="44"/>
      <c r="W416" s="44">
        <f>SUM(W417:W419)</f>
        <v>0</v>
      </c>
      <c r="X416" s="44"/>
      <c r="Y416" s="44">
        <f>SUM(Y417:Y419)</f>
        <v>4.5002216920000002</v>
      </c>
      <c r="Z416" s="44"/>
      <c r="AA416" s="44">
        <f>SUM(AA417:AA419)</f>
        <v>34.055518610279194</v>
      </c>
      <c r="AB416" s="45" t="s">
        <v>38</v>
      </c>
      <c r="AC416" s="45"/>
      <c r="AD416" s="128" t="s">
        <v>38</v>
      </c>
      <c r="AE416" t="str">
        <f>A416&amp;B416&amp;C416</f>
        <v>97064SINAPI</v>
      </c>
    </row>
    <row r="417" spans="1:31" ht="38.25" x14ac:dyDescent="0.2">
      <c r="A417" s="53" t="s">
        <v>490</v>
      </c>
      <c r="B417" s="54" t="s">
        <v>42</v>
      </c>
      <c r="C417" s="55" t="s">
        <v>78</v>
      </c>
      <c r="D417" s="56" t="s">
        <v>39</v>
      </c>
      <c r="E417" s="129" t="s">
        <v>491</v>
      </c>
      <c r="F417" s="57" t="s">
        <v>492</v>
      </c>
      <c r="G417" s="57">
        <v>0.40200000000000002</v>
      </c>
      <c r="H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0</v>
      </c>
      <c r="I417" s="58">
        <f>H417*G417/1</f>
        <v>0</v>
      </c>
      <c r="J417" s="58">
        <f t="shared" ref="J417:K419" si="232">T417 + N417 + L417 + X417 + R417 + P417 + V417</f>
        <v>16.354498109599998</v>
      </c>
      <c r="K417" s="58">
        <f t="shared" si="232"/>
        <v>6.5745082400591999</v>
      </c>
      <c r="L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13.313852109599999</v>
      </c>
      <c r="M417" s="58">
        <f>L417*G417/1</f>
        <v>5.3521685480591996</v>
      </c>
      <c r="N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0</v>
      </c>
      <c r="O417" s="58">
        <f>N417*G417/1</f>
        <v>0</v>
      </c>
      <c r="P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0</v>
      </c>
      <c r="Q417" s="58">
        <f>P417*G417/1</f>
        <v>0</v>
      </c>
      <c r="R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0</v>
      </c>
      <c r="S417" s="58">
        <f>R417*G417/1</f>
        <v>0</v>
      </c>
      <c r="T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0</v>
      </c>
      <c r="U417" s="58">
        <f>T417*G417/1</f>
        <v>0</v>
      </c>
      <c r="V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0</v>
      </c>
      <c r="W417" s="58">
        <f>V417*G417/1</f>
        <v>0</v>
      </c>
      <c r="X417" s="58">
        <f>IF(
                        C417="INSUMO",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A417&amp;B417,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A417&amp;B417,AE:AE,
                                                    0)
                                            ),
                                            "Não encontrado")
                                    )</f>
        <v>3.0406459999999997</v>
      </c>
      <c r="Y417" s="58">
        <f>X417*G417/1</f>
        <v>1.222339692</v>
      </c>
      <c r="Z417" s="58">
        <f>IF(
                            C417="INSUMO",
                            IFERROR(
                                INDEX(
                                    Insumos!F:F,
                                    MATCH(
                                        A417&amp;B417,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A417&amp;B417,AE:AE,
                                        0)
                                ),
                                "Não encontrado")
                        )</f>
        <v>16.354498109600001</v>
      </c>
      <c r="AA417" s="58">
        <f>G417*Z417</f>
        <v>6.5745082400592008</v>
      </c>
      <c r="AB417" s="59"/>
      <c r="AC417" s="59"/>
      <c r="AD417" s="129" t="s">
        <v>38</v>
      </c>
    </row>
    <row r="418" spans="1:31" x14ac:dyDescent="0.2">
      <c r="A418" s="46" t="s">
        <v>88</v>
      </c>
      <c r="B418" s="47" t="s">
        <v>42</v>
      </c>
      <c r="C418" s="48" t="s">
        <v>78</v>
      </c>
      <c r="D418" s="49" t="s">
        <v>39</v>
      </c>
      <c r="E418" s="130" t="s">
        <v>89</v>
      </c>
      <c r="F418" s="50" t="s">
        <v>80</v>
      </c>
      <c r="G418" s="50">
        <v>0.1331</v>
      </c>
      <c r="H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0</v>
      </c>
      <c r="I418" s="51">
        <f>H418*G418/1</f>
        <v>0</v>
      </c>
      <c r="J418" s="51">
        <f t="shared" si="232"/>
        <v>26.731771999999996</v>
      </c>
      <c r="K418" s="51">
        <f t="shared" si="232"/>
        <v>3.5579988531999995</v>
      </c>
      <c r="L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21.761771999999997</v>
      </c>
      <c r="M418" s="51">
        <f>L418*G418/1</f>
        <v>2.8964918531999997</v>
      </c>
      <c r="N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0</v>
      </c>
      <c r="O418" s="51">
        <f>N418*G418/1</f>
        <v>0</v>
      </c>
      <c r="P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0</v>
      </c>
      <c r="Q418" s="51">
        <f>P418*G418/1</f>
        <v>0</v>
      </c>
      <c r="R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0</v>
      </c>
      <c r="S418" s="51">
        <f>R418*G418/1</f>
        <v>0</v>
      </c>
      <c r="T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0</v>
      </c>
      <c r="U418" s="51">
        <f>T418*G418/1</f>
        <v>0</v>
      </c>
      <c r="V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0</v>
      </c>
      <c r="W418" s="51">
        <f>V418*G418/1</f>
        <v>0</v>
      </c>
      <c r="X418" s="51">
        <f>IF(
                        C418="INSUMO",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A418&amp;B418,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A418&amp;B418,AE:AE,
                                                    0)
                                            ),
                                            "Não encontrado")
                                    )</f>
        <v>4.97</v>
      </c>
      <c r="Y418" s="51">
        <f>X418*G418/1</f>
        <v>0.66150699999999996</v>
      </c>
      <c r="Z418" s="51">
        <f>IF(
                            C418="INSUMO",
                            IFERROR(
                                INDEX(
                                    Insumos!F:F,
                                    MATCH(
                                        A418&amp;B418,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A418&amp;B418,AE:AE,
                                        0)
                                ),
                                "Não encontrado")
                        )</f>
        <v>26.731771999999999</v>
      </c>
      <c r="AA418" s="51">
        <f>G418*Z418</f>
        <v>3.5579988532</v>
      </c>
      <c r="AB418" s="52"/>
      <c r="AC418" s="52"/>
      <c r="AD418" s="130" t="s">
        <v>38</v>
      </c>
    </row>
    <row r="419" spans="1:31" ht="25.5" x14ac:dyDescent="0.2">
      <c r="A419" s="53" t="s">
        <v>176</v>
      </c>
      <c r="B419" s="54" t="s">
        <v>42</v>
      </c>
      <c r="C419" s="55" t="s">
        <v>78</v>
      </c>
      <c r="D419" s="56" t="s">
        <v>39</v>
      </c>
      <c r="E419" s="129" t="s">
        <v>177</v>
      </c>
      <c r="F419" s="57" t="s">
        <v>80</v>
      </c>
      <c r="G419" s="57">
        <v>0.69769999999999999</v>
      </c>
      <c r="H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0</v>
      </c>
      <c r="I419" s="58">
        <f>H419*G419/1</f>
        <v>0</v>
      </c>
      <c r="J419" s="58">
        <f t="shared" si="232"/>
        <v>34.288392600000002</v>
      </c>
      <c r="K419" s="58">
        <f t="shared" si="232"/>
        <v>23.923011517020001</v>
      </c>
      <c r="L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30.538392600000002</v>
      </c>
      <c r="M419" s="58">
        <f>L419*G419/1</f>
        <v>21.306636517019999</v>
      </c>
      <c r="N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0</v>
      </c>
      <c r="O419" s="58">
        <f>N419*G419/1</f>
        <v>0</v>
      </c>
      <c r="P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0</v>
      </c>
      <c r="Q419" s="58">
        <f>P419*G419/1</f>
        <v>0</v>
      </c>
      <c r="R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0</v>
      </c>
      <c r="S419" s="58">
        <f>R419*G419/1</f>
        <v>0</v>
      </c>
      <c r="T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0</v>
      </c>
      <c r="U419" s="58">
        <f>T419*G419/1</f>
        <v>0</v>
      </c>
      <c r="V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0</v>
      </c>
      <c r="W419" s="58">
        <f>V419*G419/1</f>
        <v>0</v>
      </c>
      <c r="X419" s="58">
        <f>IF(
                        C419="INSUMO",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A419&amp;B419,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A419&amp;B419,AE:AE,
                                                    0)
                                            ),
                                            "Não encontrado")
                                    )</f>
        <v>3.7499999999999996</v>
      </c>
      <c r="Y419" s="58">
        <f>X419*G419/1</f>
        <v>2.6163749999999997</v>
      </c>
      <c r="Z419" s="58">
        <f>IF(
                            C419="INSUMO",
                            IFERROR(
                                INDEX(
                                    Insumos!F:F,
                                    MATCH(
                                        A419&amp;B419,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A419&amp;B419,AE:AE,
                                        0)
                                ),
                                "Não encontrado")
                        )</f>
        <v>34.288392599999995</v>
      </c>
      <c r="AA419" s="58">
        <f>G419*Z419</f>
        <v>23.923011517019997</v>
      </c>
      <c r="AB419" s="59"/>
      <c r="AC419" s="59"/>
      <c r="AD419" s="129" t="s">
        <v>38</v>
      </c>
    </row>
    <row r="420" spans="1:31" ht="38.25" x14ac:dyDescent="0.2">
      <c r="A420" s="38" t="s">
        <v>490</v>
      </c>
      <c r="B420" s="39" t="s">
        <v>42</v>
      </c>
      <c r="C420" s="40" t="s">
        <v>38</v>
      </c>
      <c r="D420" s="41" t="s">
        <v>39</v>
      </c>
      <c r="E420" s="128" t="s">
        <v>491</v>
      </c>
      <c r="F420" s="42" t="s">
        <v>492</v>
      </c>
      <c r="G420" s="43"/>
      <c r="H420" s="44"/>
      <c r="I420" s="44">
        <f>SUM(I421:I421)</f>
        <v>0</v>
      </c>
      <c r="J420" s="44"/>
      <c r="K420" s="44">
        <f>SUM(K421:K421)</f>
        <v>16.354498109599998</v>
      </c>
      <c r="L420" s="44"/>
      <c r="M420" s="44">
        <f>SUM(M421:M421)</f>
        <v>13.313852109599999</v>
      </c>
      <c r="N420" s="44"/>
      <c r="O420" s="44">
        <f>SUM(O421:O421)</f>
        <v>0</v>
      </c>
      <c r="P420" s="44"/>
      <c r="Q420" s="44">
        <f>SUM(Q421:Q421)</f>
        <v>0</v>
      </c>
      <c r="R420" s="44"/>
      <c r="S420" s="44">
        <f>SUM(S421:S421)</f>
        <v>0</v>
      </c>
      <c r="T420" s="44"/>
      <c r="U420" s="44">
        <f>SUM(U421:U421)</f>
        <v>0</v>
      </c>
      <c r="V420" s="44"/>
      <c r="W420" s="44">
        <f>SUM(W421:W421)</f>
        <v>0</v>
      </c>
      <c r="X420" s="44"/>
      <c r="Y420" s="44">
        <f>SUM(Y421:Y421)</f>
        <v>3.0406459999999997</v>
      </c>
      <c r="Z420" s="44"/>
      <c r="AA420" s="44">
        <f>SUM(AA421:AA421)</f>
        <v>16.354498109600001</v>
      </c>
      <c r="AB420" s="45" t="s">
        <v>38</v>
      </c>
      <c r="AC420" s="45"/>
      <c r="AD420" s="128" t="s">
        <v>38</v>
      </c>
      <c r="AE420" t="str">
        <f>A420&amp;B420&amp;C420</f>
        <v>100251SINAPI</v>
      </c>
    </row>
    <row r="421" spans="1:31" x14ac:dyDescent="0.2">
      <c r="A421" s="53" t="s">
        <v>88</v>
      </c>
      <c r="B421" s="54" t="s">
        <v>42</v>
      </c>
      <c r="C421" s="55" t="s">
        <v>78</v>
      </c>
      <c r="D421" s="56" t="s">
        <v>39</v>
      </c>
      <c r="E421" s="129" t="s">
        <v>89</v>
      </c>
      <c r="F421" s="57" t="s">
        <v>80</v>
      </c>
      <c r="G421" s="57">
        <v>0.61180000000000001</v>
      </c>
      <c r="H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0</v>
      </c>
      <c r="I421" s="58">
        <f>H421*G421/1</f>
        <v>0</v>
      </c>
      <c r="J421" s="58">
        <f>T421 + N421 + L421 + X421 + R421 + P421 + V421</f>
        <v>26.731771999999996</v>
      </c>
      <c r="K421" s="58">
        <f>U421 + O421 + M421 + Y421 + S421 + Q421 + W421</f>
        <v>16.354498109599998</v>
      </c>
      <c r="L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21.761771999999997</v>
      </c>
      <c r="M421" s="58">
        <f>L421*G421/1</f>
        <v>13.313852109599999</v>
      </c>
      <c r="N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0</v>
      </c>
      <c r="O421" s="58">
        <f>N421*G421/1</f>
        <v>0</v>
      </c>
      <c r="P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0</v>
      </c>
      <c r="Q421" s="58">
        <f>P421*G421/1</f>
        <v>0</v>
      </c>
      <c r="R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0</v>
      </c>
      <c r="S421" s="58">
        <f>R421*G421/1</f>
        <v>0</v>
      </c>
      <c r="T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0</v>
      </c>
      <c r="U421" s="58">
        <f>T421*G421/1</f>
        <v>0</v>
      </c>
      <c r="V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0</v>
      </c>
      <c r="W421" s="58">
        <f>V421*G421/1</f>
        <v>0</v>
      </c>
      <c r="X421" s="58">
        <f>IF(
                        C421="INSUMO",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A421&amp;B421,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A421&amp;B421,AE:AE,
                                                    0)
                                            ),
                                            "Não encontrado")
                                    )</f>
        <v>4.97</v>
      </c>
      <c r="Y421" s="58">
        <f>X421*G421/1</f>
        <v>3.0406459999999997</v>
      </c>
      <c r="Z421" s="58">
        <f>IF(
                            C421="INSUMO",
                            IFERROR(
                                INDEX(
                                    Insumos!F:F,
                                    MATCH(
                                        A421&amp;B421,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A421&amp;B421,AE:AE,
                                        0)
                                ),
                                "Não encontrado")
                        )</f>
        <v>26.731771999999999</v>
      </c>
      <c r="AA421" s="58">
        <f>G421*Z421</f>
        <v>16.354498109600001</v>
      </c>
      <c r="AB421" s="59"/>
      <c r="AC421" s="59"/>
      <c r="AD421" s="129" t="s">
        <v>38</v>
      </c>
    </row>
    <row r="422" spans="1:31" x14ac:dyDescent="0.2">
      <c r="A422" s="38" t="s">
        <v>283</v>
      </c>
      <c r="B422" s="39" t="s">
        <v>42</v>
      </c>
      <c r="C422" s="40" t="s">
        <v>38</v>
      </c>
      <c r="D422" s="41" t="s">
        <v>39</v>
      </c>
      <c r="E422" s="128" t="s">
        <v>284</v>
      </c>
      <c r="F422" s="42" t="s">
        <v>80</v>
      </c>
      <c r="G422" s="43"/>
      <c r="H422" s="44"/>
      <c r="I422" s="44">
        <f>SUM(I423:I430)</f>
        <v>0</v>
      </c>
      <c r="J422" s="44"/>
      <c r="K422" s="44">
        <f>SUM(K423:K430)</f>
        <v>28.639459000000002</v>
      </c>
      <c r="L422" s="44"/>
      <c r="M422" s="44">
        <f>SUM(M423:M430)</f>
        <v>23.619459000000003</v>
      </c>
      <c r="N422" s="44"/>
      <c r="O422" s="44">
        <f>SUM(O423:O430)</f>
        <v>0</v>
      </c>
      <c r="P422" s="44"/>
      <c r="Q422" s="44">
        <f>SUM(Q423:Q430)</f>
        <v>0</v>
      </c>
      <c r="R422" s="44"/>
      <c r="S422" s="44">
        <f>SUM(S423:S430)</f>
        <v>0</v>
      </c>
      <c r="T422" s="44"/>
      <c r="U422" s="44">
        <f>SUM(U423:U430)</f>
        <v>0</v>
      </c>
      <c r="V422" s="44"/>
      <c r="W422" s="44">
        <f>SUM(W423:W430)</f>
        <v>0</v>
      </c>
      <c r="X422" s="44"/>
      <c r="Y422" s="44">
        <f>SUM(Y423:Y430)</f>
        <v>5.0199999999999996</v>
      </c>
      <c r="Z422" s="44"/>
      <c r="AA422" s="44">
        <f>SUM(AA423:AA430)</f>
        <v>28.639459000000002</v>
      </c>
      <c r="AB422" s="45" t="s">
        <v>38</v>
      </c>
      <c r="AC422" s="45"/>
      <c r="AD422" s="128" t="s">
        <v>38</v>
      </c>
      <c r="AE422" t="str">
        <f>A422&amp;B422&amp;C422</f>
        <v>88251SINAPI</v>
      </c>
    </row>
    <row r="423" spans="1:31" ht="25.5" x14ac:dyDescent="0.2">
      <c r="A423" s="53" t="s">
        <v>493</v>
      </c>
      <c r="B423" s="54" t="s">
        <v>42</v>
      </c>
      <c r="C423" s="55" t="s">
        <v>78</v>
      </c>
      <c r="D423" s="56" t="s">
        <v>39</v>
      </c>
      <c r="E423" s="129" t="s">
        <v>494</v>
      </c>
      <c r="F423" s="57" t="s">
        <v>80</v>
      </c>
      <c r="G423" s="57">
        <v>1</v>
      </c>
      <c r="H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I423" s="58">
        <f t="shared" ref="I423:I430" si="233">H423*G423/1</f>
        <v>0</v>
      </c>
      <c r="J423" s="58">
        <f t="shared" ref="J423:K430" si="234">T423 + N423 + L423 + X423 + R423 + P423 + V423</f>
        <v>0.269459</v>
      </c>
      <c r="K423" s="58">
        <f t="shared" si="234"/>
        <v>0.269459</v>
      </c>
      <c r="L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0.269459</v>
      </c>
      <c r="M423" s="58">
        <f t="shared" ref="M423:M430" si="235">L423*G423/1</f>
        <v>0.269459</v>
      </c>
      <c r="N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O423" s="58">
        <f t="shared" ref="O423:O430" si="236">N423*G423/1</f>
        <v>0</v>
      </c>
      <c r="P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Q423" s="58">
        <f t="shared" ref="Q423:Q430" si="237">P423*G423/1</f>
        <v>0</v>
      </c>
      <c r="R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S423" s="58">
        <f t="shared" ref="S423:S430" si="238">R423*G423/1</f>
        <v>0</v>
      </c>
      <c r="T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U423" s="58">
        <f t="shared" ref="U423:U430" si="239">T423*G423/1</f>
        <v>0</v>
      </c>
      <c r="V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W423" s="58">
        <f t="shared" ref="W423:W430" si="240">V423*G423/1</f>
        <v>0</v>
      </c>
      <c r="X423" s="58">
        <f>IF(
                        C423="INSUMO",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A423&amp;B423,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A423&amp;B423,AE:AE,
                                                    0)
                                            ),
                                            "Não encontrado")
                                    )</f>
        <v>0</v>
      </c>
      <c r="Y423" s="58">
        <f t="shared" ref="Y423:Y430" si="241">X423*G423/1</f>
        <v>0</v>
      </c>
      <c r="Z423" s="58">
        <f>IF(
                            C423="INSUMO",
                            IFERROR(
                                INDEX(
                                    Insumos!F:F,
                                    MATCH(
                                        A423&amp;B423,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A423&amp;B423,AE:AE,
                                        0)
                                ),
                                "Não encontrado")
                        )</f>
        <v>0.269459</v>
      </c>
      <c r="AA423" s="58">
        <f t="shared" ref="AA423:AA430" si="242">G423*Z423</f>
        <v>0.269459</v>
      </c>
      <c r="AB423" s="59"/>
      <c r="AC423" s="59"/>
      <c r="AD423" s="129" t="s">
        <v>38</v>
      </c>
    </row>
    <row r="424" spans="1:31" ht="25.5" x14ac:dyDescent="0.2">
      <c r="A424" s="46" t="s">
        <v>448</v>
      </c>
      <c r="B424" s="47" t="s">
        <v>42</v>
      </c>
      <c r="C424" s="48" t="s">
        <v>46</v>
      </c>
      <c r="D424" s="49" t="s">
        <v>39</v>
      </c>
      <c r="E424" s="130" t="s">
        <v>449</v>
      </c>
      <c r="F424" s="50" t="s">
        <v>80</v>
      </c>
      <c r="G424" s="50">
        <v>1</v>
      </c>
      <c r="H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I424" s="51">
        <f t="shared" si="233"/>
        <v>0</v>
      </c>
      <c r="J424" s="51">
        <f t="shared" si="234"/>
        <v>1.55</v>
      </c>
      <c r="K424" s="51">
        <f t="shared" si="234"/>
        <v>1.55</v>
      </c>
      <c r="L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M424" s="51">
        <f t="shared" si="235"/>
        <v>0</v>
      </c>
      <c r="N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O424" s="51">
        <f t="shared" si="236"/>
        <v>0</v>
      </c>
      <c r="P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Q424" s="51">
        <f t="shared" si="237"/>
        <v>0</v>
      </c>
      <c r="R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S424" s="51">
        <f t="shared" si="238"/>
        <v>0</v>
      </c>
      <c r="T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U424" s="51">
        <f t="shared" si="239"/>
        <v>0</v>
      </c>
      <c r="V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0</v>
      </c>
      <c r="W424" s="51">
        <f t="shared" si="240"/>
        <v>0</v>
      </c>
      <c r="X424" s="51">
        <f>IF(
                        C424="INSUMO",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A424&amp;B424,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A424&amp;B424,AE:AE,
                                                    0)
                                            ),
                                            "Não encontrado")
                                    )</f>
        <v>1.55</v>
      </c>
      <c r="Y424" s="51">
        <f t="shared" si="241"/>
        <v>1.55</v>
      </c>
      <c r="Z424" s="51">
        <f>IF(
                            C424="INSUMO",
                            IFERROR(
                                INDEX(
                                    Insumos!F:F,
                                    MATCH(
                                        A424&amp;B424,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A424&amp;B424,AE:AE,
                                        0)
                                ),
                                "Não encontrado")
                        )</f>
        <v>1.55</v>
      </c>
      <c r="AA424" s="51">
        <f t="shared" si="242"/>
        <v>1.55</v>
      </c>
      <c r="AB424" s="52"/>
      <c r="AC424" s="52"/>
      <c r="AD424" s="130" t="s">
        <v>38</v>
      </c>
    </row>
    <row r="425" spans="1:31" ht="25.5" x14ac:dyDescent="0.2">
      <c r="A425" s="53" t="s">
        <v>450</v>
      </c>
      <c r="B425" s="54" t="s">
        <v>42</v>
      </c>
      <c r="C425" s="55" t="s">
        <v>46</v>
      </c>
      <c r="D425" s="56" t="s">
        <v>39</v>
      </c>
      <c r="E425" s="129" t="s">
        <v>451</v>
      </c>
      <c r="F425" s="57" t="s">
        <v>80</v>
      </c>
      <c r="G425" s="57">
        <v>1</v>
      </c>
      <c r="H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I425" s="58">
        <f t="shared" si="233"/>
        <v>0</v>
      </c>
      <c r="J425" s="58">
        <f t="shared" si="234"/>
        <v>0.72</v>
      </c>
      <c r="K425" s="58">
        <f t="shared" si="234"/>
        <v>0.72</v>
      </c>
      <c r="L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M425" s="58">
        <f t="shared" si="235"/>
        <v>0</v>
      </c>
      <c r="N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O425" s="58">
        <f t="shared" si="236"/>
        <v>0</v>
      </c>
      <c r="P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Q425" s="58">
        <f t="shared" si="237"/>
        <v>0</v>
      </c>
      <c r="R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S425" s="58">
        <f t="shared" si="238"/>
        <v>0</v>
      </c>
      <c r="T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U425" s="58">
        <f t="shared" si="239"/>
        <v>0</v>
      </c>
      <c r="V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</v>
      </c>
      <c r="W425" s="58">
        <f t="shared" si="240"/>
        <v>0</v>
      </c>
      <c r="X425" s="58">
        <f>IF(
                        C425="INSUMO",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A425&amp;B425,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A425&amp;B425,AE:AE,
                                                    0)
                                            ),
                                            "Não encontrado")
                                    )</f>
        <v>0.72</v>
      </c>
      <c r="Y425" s="58">
        <f t="shared" si="241"/>
        <v>0.72</v>
      </c>
      <c r="Z425" s="58">
        <f>IF(
                            C425="INSUMO",
                            IFERROR(
                                INDEX(
                                    Insumos!F:F,
                                    MATCH(
                                        A425&amp;B425,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A425&amp;B425,AE:AE,
                                        0)
                                ),
                                "Não encontrado")
                        )</f>
        <v>0.72</v>
      </c>
      <c r="AA425" s="58">
        <f t="shared" si="242"/>
        <v>0.72</v>
      </c>
      <c r="AB425" s="59"/>
      <c r="AC425" s="59"/>
      <c r="AD425" s="129" t="s">
        <v>38</v>
      </c>
    </row>
    <row r="426" spans="1:31" x14ac:dyDescent="0.2">
      <c r="A426" s="46" t="s">
        <v>384</v>
      </c>
      <c r="B426" s="47" t="s">
        <v>42</v>
      </c>
      <c r="C426" s="48" t="s">
        <v>46</v>
      </c>
      <c r="D426" s="49" t="s">
        <v>39</v>
      </c>
      <c r="E426" s="130" t="s">
        <v>385</v>
      </c>
      <c r="F426" s="50" t="s">
        <v>80</v>
      </c>
      <c r="G426" s="50">
        <v>1</v>
      </c>
      <c r="H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I426" s="51">
        <f t="shared" si="233"/>
        <v>0</v>
      </c>
      <c r="J426" s="51">
        <f t="shared" si="234"/>
        <v>0.11</v>
      </c>
      <c r="K426" s="51">
        <f t="shared" si="234"/>
        <v>0.11</v>
      </c>
      <c r="L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M426" s="51">
        <f t="shared" si="235"/>
        <v>0</v>
      </c>
      <c r="N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O426" s="51">
        <f t="shared" si="236"/>
        <v>0</v>
      </c>
      <c r="P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Q426" s="51">
        <f t="shared" si="237"/>
        <v>0</v>
      </c>
      <c r="R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S426" s="51">
        <f t="shared" si="238"/>
        <v>0</v>
      </c>
      <c r="T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U426" s="51">
        <f t="shared" si="239"/>
        <v>0</v>
      </c>
      <c r="V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</v>
      </c>
      <c r="W426" s="51">
        <f t="shared" si="240"/>
        <v>0</v>
      </c>
      <c r="X426" s="51">
        <f>IF(
                        C426="INSUMO",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A426&amp;B426,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A426&amp;B426,AE:AE,
                                                    0)
                                            ),
                                            "Não encontrado")
                                    )</f>
        <v>0.11</v>
      </c>
      <c r="Y426" s="51">
        <f t="shared" si="241"/>
        <v>0.11</v>
      </c>
      <c r="Z426" s="51">
        <f>IF(
                            C426="INSUMO",
                            IFERROR(
                                INDEX(
                                    Insumos!F:F,
                                    MATCH(
                                        A426&amp;B426,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A426&amp;B426,AE:AE,
                                        0)
                                ),
                                "Não encontrado")
                        )</f>
        <v>0.11</v>
      </c>
      <c r="AA426" s="51">
        <f t="shared" si="242"/>
        <v>0.11</v>
      </c>
      <c r="AB426" s="52"/>
      <c r="AC426" s="52"/>
      <c r="AD426" s="130" t="s">
        <v>38</v>
      </c>
    </row>
    <row r="427" spans="1:31" x14ac:dyDescent="0.2">
      <c r="A427" s="53" t="s">
        <v>386</v>
      </c>
      <c r="B427" s="54" t="s">
        <v>42</v>
      </c>
      <c r="C427" s="55" t="s">
        <v>46</v>
      </c>
      <c r="D427" s="56" t="s">
        <v>39</v>
      </c>
      <c r="E427" s="129" t="s">
        <v>387</v>
      </c>
      <c r="F427" s="57" t="s">
        <v>80</v>
      </c>
      <c r="G427" s="57">
        <v>1</v>
      </c>
      <c r="H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I427" s="58">
        <f t="shared" si="233"/>
        <v>0</v>
      </c>
      <c r="J427" s="58">
        <f t="shared" si="234"/>
        <v>1.65</v>
      </c>
      <c r="K427" s="58">
        <f t="shared" si="234"/>
        <v>1.65</v>
      </c>
      <c r="L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M427" s="58">
        <f t="shared" si="235"/>
        <v>0</v>
      </c>
      <c r="N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O427" s="58">
        <f t="shared" si="236"/>
        <v>0</v>
      </c>
      <c r="P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Q427" s="58">
        <f t="shared" si="237"/>
        <v>0</v>
      </c>
      <c r="R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S427" s="58">
        <f t="shared" si="238"/>
        <v>0</v>
      </c>
      <c r="T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U427" s="58">
        <f t="shared" si="239"/>
        <v>0</v>
      </c>
      <c r="V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0</v>
      </c>
      <c r="W427" s="58">
        <f t="shared" si="240"/>
        <v>0</v>
      </c>
      <c r="X427" s="58">
        <f>IF(
                        C427="INSUMO",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A427&amp;B427,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A427&amp;B427,AE:AE,
                                                    0)
                                            ),
                                            "Não encontrado")
                                    )</f>
        <v>1.65</v>
      </c>
      <c r="Y427" s="58">
        <f t="shared" si="241"/>
        <v>1.65</v>
      </c>
      <c r="Z427" s="58">
        <f>IF(
                            C427="INSUMO",
                            IFERROR(
                                INDEX(
                                    Insumos!F:F,
                                    MATCH(
                                        A427&amp;B427,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A427&amp;B427,AE:AE,
                                        0)
                                ),
                                "Não encontrado")
                        )</f>
        <v>1.65</v>
      </c>
      <c r="AA427" s="58">
        <f t="shared" si="242"/>
        <v>1.65</v>
      </c>
      <c r="AB427" s="59"/>
      <c r="AC427" s="59"/>
      <c r="AD427" s="129" t="s">
        <v>38</v>
      </c>
    </row>
    <row r="428" spans="1:31" ht="25.5" x14ac:dyDescent="0.2">
      <c r="A428" s="46" t="s">
        <v>398</v>
      </c>
      <c r="B428" s="47" t="s">
        <v>42</v>
      </c>
      <c r="C428" s="48" t="s">
        <v>46</v>
      </c>
      <c r="D428" s="49" t="s">
        <v>39</v>
      </c>
      <c r="E428" s="130" t="s">
        <v>399</v>
      </c>
      <c r="F428" s="50" t="s">
        <v>80</v>
      </c>
      <c r="G428" s="50">
        <v>1</v>
      </c>
      <c r="H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I428" s="51">
        <f t="shared" si="233"/>
        <v>0</v>
      </c>
      <c r="J428" s="51">
        <f t="shared" si="234"/>
        <v>0.98</v>
      </c>
      <c r="K428" s="51">
        <f t="shared" si="234"/>
        <v>0.98</v>
      </c>
      <c r="L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M428" s="51">
        <f t="shared" si="235"/>
        <v>0</v>
      </c>
      <c r="N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O428" s="51">
        <f t="shared" si="236"/>
        <v>0</v>
      </c>
      <c r="P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Q428" s="51">
        <f t="shared" si="237"/>
        <v>0</v>
      </c>
      <c r="R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S428" s="51">
        <f t="shared" si="238"/>
        <v>0</v>
      </c>
      <c r="T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U428" s="51">
        <f t="shared" si="239"/>
        <v>0</v>
      </c>
      <c r="V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</v>
      </c>
      <c r="W428" s="51">
        <f t="shared" si="240"/>
        <v>0</v>
      </c>
      <c r="X428" s="51">
        <f>IF(
                        C428="INSUMO",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A428&amp;B428,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A428&amp;B428,AE:AE,
                                                    0)
                                            ),
                                            "Não encontrado")
                                    )</f>
        <v>0.98</v>
      </c>
      <c r="Y428" s="51">
        <f t="shared" si="241"/>
        <v>0.98</v>
      </c>
      <c r="Z428" s="51">
        <f>IF(
                            C428="INSUMO",
                            IFERROR(
                                INDEX(
                                    Insumos!F:F,
                                    MATCH(
                                        A428&amp;B428,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A428&amp;B428,AE:AE,
                                        0)
                                ),
                                "Não encontrado")
                        )</f>
        <v>0.98</v>
      </c>
      <c r="AA428" s="51">
        <f t="shared" si="242"/>
        <v>0.98</v>
      </c>
      <c r="AB428" s="52"/>
      <c r="AC428" s="52"/>
      <c r="AD428" s="130" t="s">
        <v>38</v>
      </c>
    </row>
    <row r="429" spans="1:31" ht="25.5" x14ac:dyDescent="0.2">
      <c r="A429" s="53" t="s">
        <v>388</v>
      </c>
      <c r="B429" s="54" t="s">
        <v>42</v>
      </c>
      <c r="C429" s="55" t="s">
        <v>46</v>
      </c>
      <c r="D429" s="56" t="s">
        <v>39</v>
      </c>
      <c r="E429" s="129" t="s">
        <v>389</v>
      </c>
      <c r="F429" s="57" t="s">
        <v>80</v>
      </c>
      <c r="G429" s="57">
        <v>1</v>
      </c>
      <c r="H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I429" s="58">
        <f t="shared" si="233"/>
        <v>0</v>
      </c>
      <c r="J429" s="58">
        <f t="shared" si="234"/>
        <v>0.01</v>
      </c>
      <c r="K429" s="58">
        <f t="shared" si="234"/>
        <v>0.01</v>
      </c>
      <c r="L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M429" s="58">
        <f t="shared" si="235"/>
        <v>0</v>
      </c>
      <c r="N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O429" s="58">
        <f t="shared" si="236"/>
        <v>0</v>
      </c>
      <c r="P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Q429" s="58">
        <f t="shared" si="237"/>
        <v>0</v>
      </c>
      <c r="R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S429" s="58">
        <f t="shared" si="238"/>
        <v>0</v>
      </c>
      <c r="T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U429" s="58">
        <f t="shared" si="239"/>
        <v>0</v>
      </c>
      <c r="V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</v>
      </c>
      <c r="W429" s="58">
        <f t="shared" si="240"/>
        <v>0</v>
      </c>
      <c r="X429" s="58">
        <f>IF(
                        C429="INSUMO",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A429&amp;B429,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A429&amp;B429,AE:AE,
                                                    0)
                                            ),
                                            "Não encontrado")
                                    )</f>
        <v>0.01</v>
      </c>
      <c r="Y429" s="58">
        <f t="shared" si="241"/>
        <v>0.01</v>
      </c>
      <c r="Z429" s="58">
        <f>IF(
                            C429="INSUMO",
                            IFERROR(
                                INDEX(
                                    Insumos!F:F,
                                    MATCH(
                                        A429&amp;B429,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A429&amp;B429,AE:AE,
                                        0)
                                ),
                                "Não encontrado")
                        )</f>
        <v>0.01</v>
      </c>
      <c r="AA429" s="58">
        <f t="shared" si="242"/>
        <v>0.01</v>
      </c>
      <c r="AB429" s="59"/>
      <c r="AC429" s="59"/>
      <c r="AD429" s="129" t="s">
        <v>38</v>
      </c>
    </row>
    <row r="430" spans="1:31" x14ac:dyDescent="0.2">
      <c r="A430" s="46" t="s">
        <v>495</v>
      </c>
      <c r="B430" s="47" t="s">
        <v>42</v>
      </c>
      <c r="C430" s="48" t="s">
        <v>46</v>
      </c>
      <c r="D430" s="49" t="s">
        <v>39</v>
      </c>
      <c r="E430" s="130" t="s">
        <v>496</v>
      </c>
      <c r="F430" s="50" t="s">
        <v>80</v>
      </c>
      <c r="G430" s="50">
        <v>1</v>
      </c>
      <c r="H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I430" s="51">
        <f t="shared" si="233"/>
        <v>0</v>
      </c>
      <c r="J430" s="51">
        <f t="shared" si="234"/>
        <v>23.35</v>
      </c>
      <c r="K430" s="51">
        <f t="shared" si="234"/>
        <v>23.35</v>
      </c>
      <c r="L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23.35</v>
      </c>
      <c r="M430" s="51">
        <f t="shared" si="235"/>
        <v>23.35</v>
      </c>
      <c r="N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O430" s="51">
        <f t="shared" si="236"/>
        <v>0</v>
      </c>
      <c r="P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Q430" s="51">
        <f t="shared" si="237"/>
        <v>0</v>
      </c>
      <c r="R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S430" s="51">
        <f t="shared" si="238"/>
        <v>0</v>
      </c>
      <c r="T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U430" s="51">
        <f t="shared" si="239"/>
        <v>0</v>
      </c>
      <c r="V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W430" s="51">
        <f t="shared" si="240"/>
        <v>0</v>
      </c>
      <c r="X430" s="51">
        <f>IF(
                        C430="INSUMO",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A430&amp;B430,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A430&amp;B430,AE:AE,
                                                    0)
                                            ),
                                            "Não encontrado")
                                    )</f>
        <v>0</v>
      </c>
      <c r="Y430" s="51">
        <f t="shared" si="241"/>
        <v>0</v>
      </c>
      <c r="Z430" s="51">
        <f>IF(
                            C430="INSUMO",
                            IFERROR(
                                INDEX(
                                    Insumos!F:F,
                                    MATCH(
                                        A430&amp;B430,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A430&amp;B430,AE:AE,
                                        0)
                                ),
                                "Não encontrado")
                        )</f>
        <v>23.35</v>
      </c>
      <c r="AA430" s="51">
        <f t="shared" si="242"/>
        <v>23.35</v>
      </c>
      <c r="AB430" s="52"/>
      <c r="AC430" s="52"/>
      <c r="AD430" s="130" t="s">
        <v>38</v>
      </c>
    </row>
    <row r="431" spans="1:31" ht="25.5" x14ac:dyDescent="0.2">
      <c r="A431" s="38" t="s">
        <v>493</v>
      </c>
      <c r="B431" s="39" t="s">
        <v>42</v>
      </c>
      <c r="C431" s="40" t="s">
        <v>38</v>
      </c>
      <c r="D431" s="41" t="s">
        <v>39</v>
      </c>
      <c r="E431" s="128" t="s">
        <v>494</v>
      </c>
      <c r="F431" s="42" t="s">
        <v>80</v>
      </c>
      <c r="G431" s="43"/>
      <c r="H431" s="44"/>
      <c r="I431" s="44">
        <f>SUM(I432:I432)</f>
        <v>0</v>
      </c>
      <c r="J431" s="44"/>
      <c r="K431" s="44">
        <f>SUM(K432:K432)</f>
        <v>0.269459</v>
      </c>
      <c r="L431" s="44"/>
      <c r="M431" s="44">
        <f>SUM(M432:M432)</f>
        <v>0.269459</v>
      </c>
      <c r="N431" s="44"/>
      <c r="O431" s="44">
        <f>SUM(O432:O432)</f>
        <v>0</v>
      </c>
      <c r="P431" s="44"/>
      <c r="Q431" s="44">
        <f>SUM(Q432:Q432)</f>
        <v>0</v>
      </c>
      <c r="R431" s="44"/>
      <c r="S431" s="44">
        <f>SUM(S432:S432)</f>
        <v>0</v>
      </c>
      <c r="T431" s="44"/>
      <c r="U431" s="44">
        <f>SUM(U432:U432)</f>
        <v>0</v>
      </c>
      <c r="V431" s="44"/>
      <c r="W431" s="44">
        <f>SUM(W432:W432)</f>
        <v>0</v>
      </c>
      <c r="X431" s="44"/>
      <c r="Y431" s="44">
        <f>SUM(Y432:Y432)</f>
        <v>0</v>
      </c>
      <c r="Z431" s="44"/>
      <c r="AA431" s="44">
        <f>SUM(AA432:AA432)</f>
        <v>0.269459</v>
      </c>
      <c r="AB431" s="45" t="s">
        <v>38</v>
      </c>
      <c r="AC431" s="45"/>
      <c r="AD431" s="128" t="s">
        <v>38</v>
      </c>
      <c r="AE431" t="str">
        <f>A431&amp;B431&amp;C431</f>
        <v>95320SINAPI</v>
      </c>
    </row>
    <row r="432" spans="1:31" x14ac:dyDescent="0.2">
      <c r="A432" s="53" t="s">
        <v>495</v>
      </c>
      <c r="B432" s="54" t="s">
        <v>42</v>
      </c>
      <c r="C432" s="55" t="s">
        <v>46</v>
      </c>
      <c r="D432" s="56" t="s">
        <v>39</v>
      </c>
      <c r="E432" s="129" t="s">
        <v>496</v>
      </c>
      <c r="F432" s="57" t="s">
        <v>80</v>
      </c>
      <c r="G432" s="57">
        <v>1.154E-2</v>
      </c>
      <c r="H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I432" s="58">
        <f>H432*G432/1</f>
        <v>0</v>
      </c>
      <c r="J432" s="58">
        <f>T432 + N432 + L432 + X432 + R432 + P432 + V432</f>
        <v>23.35</v>
      </c>
      <c r="K432" s="58">
        <f>U432 + O432 + M432 + Y432 + S432 + Q432 + W432</f>
        <v>0.269459</v>
      </c>
      <c r="L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23.35</v>
      </c>
      <c r="M432" s="58">
        <f>L432*G432/1</f>
        <v>0.269459</v>
      </c>
      <c r="N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O432" s="58">
        <f>N432*G432/1</f>
        <v>0</v>
      </c>
      <c r="P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Q432" s="58">
        <f>P432*G432/1</f>
        <v>0</v>
      </c>
      <c r="R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S432" s="58">
        <f>R432*G432/1</f>
        <v>0</v>
      </c>
      <c r="T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U432" s="58">
        <f>T432*G432/1</f>
        <v>0</v>
      </c>
      <c r="V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W432" s="58">
        <f>V432*G432/1</f>
        <v>0</v>
      </c>
      <c r="X432" s="58">
        <f>IF(
                        C432="INSUMO",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A432&amp;B432,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A432&amp;B432,AE:AE,
                                                    0)
                                            ),
                                            "Não encontrado")
                                    )</f>
        <v>0</v>
      </c>
      <c r="Y432" s="58">
        <f>X432*G432/1</f>
        <v>0</v>
      </c>
      <c r="Z432" s="58">
        <f>IF(
                            C432="INSUMO",
                            IFERROR(
                                INDEX(
                                    Insumos!F:F,
                                    MATCH(
                                        A432&amp;B432,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A432&amp;B432,AE:AE,
                                        0)
                                ),
                                "Não encontrado")
                        )</f>
        <v>23.35</v>
      </c>
      <c r="AA432" s="58">
        <f>G432*Z432</f>
        <v>0.269459</v>
      </c>
      <c r="AB432" s="59"/>
      <c r="AC432" s="59"/>
      <c r="AD432" s="129" t="s">
        <v>38</v>
      </c>
    </row>
    <row r="433" spans="1:31" x14ac:dyDescent="0.2">
      <c r="A433" s="38" t="s">
        <v>301</v>
      </c>
      <c r="B433" s="39" t="s">
        <v>42</v>
      </c>
      <c r="C433" s="40" t="s">
        <v>38</v>
      </c>
      <c r="D433" s="41" t="s">
        <v>39</v>
      </c>
      <c r="E433" s="128" t="s">
        <v>302</v>
      </c>
      <c r="F433" s="42" t="s">
        <v>80</v>
      </c>
      <c r="G433" s="43"/>
      <c r="H433" s="44"/>
      <c r="I433" s="44">
        <f>SUM(I434:I441)</f>
        <v>0</v>
      </c>
      <c r="J433" s="44"/>
      <c r="K433" s="44">
        <f>SUM(K434:K441)</f>
        <v>36.227871999999998</v>
      </c>
      <c r="L433" s="44"/>
      <c r="M433" s="44">
        <f>SUM(M434:M441)</f>
        <v>31.207871999999998</v>
      </c>
      <c r="N433" s="44"/>
      <c r="O433" s="44">
        <f>SUM(O434:O441)</f>
        <v>0</v>
      </c>
      <c r="P433" s="44"/>
      <c r="Q433" s="44">
        <f>SUM(Q434:Q441)</f>
        <v>0</v>
      </c>
      <c r="R433" s="44"/>
      <c r="S433" s="44">
        <f>SUM(S434:S441)</f>
        <v>0</v>
      </c>
      <c r="T433" s="44"/>
      <c r="U433" s="44">
        <f>SUM(U434:U441)</f>
        <v>0</v>
      </c>
      <c r="V433" s="44"/>
      <c r="W433" s="44">
        <f>SUM(W434:W441)</f>
        <v>0</v>
      </c>
      <c r="X433" s="44"/>
      <c r="Y433" s="44">
        <f>SUM(Y434:Y441)</f>
        <v>5.0199999999999996</v>
      </c>
      <c r="Z433" s="44"/>
      <c r="AA433" s="44">
        <f>SUM(AA434:AA441)</f>
        <v>36.227871999999998</v>
      </c>
      <c r="AB433" s="45" t="s">
        <v>38</v>
      </c>
      <c r="AC433" s="45"/>
      <c r="AD433" s="128" t="s">
        <v>38</v>
      </c>
      <c r="AE433" t="str">
        <f>A433&amp;B433&amp;C433</f>
        <v>88309SINAPI</v>
      </c>
    </row>
    <row r="434" spans="1:31" ht="25.5" x14ac:dyDescent="0.2">
      <c r="A434" s="53" t="s">
        <v>497</v>
      </c>
      <c r="B434" s="54" t="s">
        <v>42</v>
      </c>
      <c r="C434" s="55" t="s">
        <v>78</v>
      </c>
      <c r="D434" s="56" t="s">
        <v>39</v>
      </c>
      <c r="E434" s="129" t="s">
        <v>498</v>
      </c>
      <c r="F434" s="57" t="s">
        <v>80</v>
      </c>
      <c r="G434" s="57">
        <v>1</v>
      </c>
      <c r="H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I434" s="58">
        <f t="shared" ref="I434:I441" si="243">H434*G434/1</f>
        <v>0</v>
      </c>
      <c r="J434" s="58">
        <f t="shared" ref="J434:K441" si="244">T434 + N434 + L434 + X434 + R434 + P434 + V434</f>
        <v>0.647872</v>
      </c>
      <c r="K434" s="58">
        <f t="shared" si="244"/>
        <v>0.647872</v>
      </c>
      <c r="L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0.647872</v>
      </c>
      <c r="M434" s="58">
        <f t="shared" ref="M434:M441" si="245">L434*G434/1</f>
        <v>0.647872</v>
      </c>
      <c r="N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O434" s="58">
        <f t="shared" ref="O434:O441" si="246">N434*G434/1</f>
        <v>0</v>
      </c>
      <c r="P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Q434" s="58">
        <f t="shared" ref="Q434:Q441" si="247">P434*G434/1</f>
        <v>0</v>
      </c>
      <c r="R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S434" s="58">
        <f t="shared" ref="S434:S441" si="248">R434*G434/1</f>
        <v>0</v>
      </c>
      <c r="T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U434" s="58">
        <f t="shared" ref="U434:U441" si="249">T434*G434/1</f>
        <v>0</v>
      </c>
      <c r="V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W434" s="58">
        <f t="shared" ref="W434:W441" si="250">V434*G434/1</f>
        <v>0</v>
      </c>
      <c r="X434" s="58">
        <f>IF(
                        C434="INSUMO",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A434&amp;B434,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A434&amp;B434,AE:AE,
                                                    0)
                                            ),
                                            "Não encontrado")
                                    )</f>
        <v>0</v>
      </c>
      <c r="Y434" s="58">
        <f t="shared" ref="Y434:Y441" si="251">X434*G434/1</f>
        <v>0</v>
      </c>
      <c r="Z434" s="58">
        <f>IF(
                            C434="INSUMO",
                            IFERROR(
                                INDEX(
                                    Insumos!F:F,
                                    MATCH(
                                        A434&amp;B434,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A434&amp;B434,AE:AE,
                                        0)
                                ),
                                "Não encontrado")
                        )</f>
        <v>0.647872</v>
      </c>
      <c r="AA434" s="58">
        <f t="shared" ref="AA434:AA441" si="252">G434*Z434</f>
        <v>0.647872</v>
      </c>
      <c r="AB434" s="59"/>
      <c r="AC434" s="59"/>
      <c r="AD434" s="129" t="s">
        <v>38</v>
      </c>
    </row>
    <row r="435" spans="1:31" ht="25.5" x14ac:dyDescent="0.2">
      <c r="A435" s="46" t="s">
        <v>448</v>
      </c>
      <c r="B435" s="47" t="s">
        <v>42</v>
      </c>
      <c r="C435" s="48" t="s">
        <v>46</v>
      </c>
      <c r="D435" s="49" t="s">
        <v>39</v>
      </c>
      <c r="E435" s="130" t="s">
        <v>449</v>
      </c>
      <c r="F435" s="50" t="s">
        <v>80</v>
      </c>
      <c r="G435" s="50">
        <v>1</v>
      </c>
      <c r="H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I435" s="51">
        <f t="shared" si="243"/>
        <v>0</v>
      </c>
      <c r="J435" s="51">
        <f t="shared" si="244"/>
        <v>1.55</v>
      </c>
      <c r="K435" s="51">
        <f t="shared" si="244"/>
        <v>1.55</v>
      </c>
      <c r="L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M435" s="51">
        <f t="shared" si="245"/>
        <v>0</v>
      </c>
      <c r="N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O435" s="51">
        <f t="shared" si="246"/>
        <v>0</v>
      </c>
      <c r="P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Q435" s="51">
        <f t="shared" si="247"/>
        <v>0</v>
      </c>
      <c r="R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S435" s="51">
        <f t="shared" si="248"/>
        <v>0</v>
      </c>
      <c r="T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U435" s="51">
        <f t="shared" si="249"/>
        <v>0</v>
      </c>
      <c r="V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0</v>
      </c>
      <c r="W435" s="51">
        <f t="shared" si="250"/>
        <v>0</v>
      </c>
      <c r="X435" s="51">
        <f>IF(
                        C435="INSUMO",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A435&amp;B435,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A435&amp;B435,AE:AE,
                                                    0)
                                            ),
                                            "Não encontrado")
                                    )</f>
        <v>1.55</v>
      </c>
      <c r="Y435" s="51">
        <f t="shared" si="251"/>
        <v>1.55</v>
      </c>
      <c r="Z435" s="51">
        <f>IF(
                            C435="INSUMO",
                            IFERROR(
                                INDEX(
                                    Insumos!F:F,
                                    MATCH(
                                        A435&amp;B435,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A435&amp;B435,AE:AE,
                                        0)
                                ),
                                "Não encontrado")
                        )</f>
        <v>1.55</v>
      </c>
      <c r="AA435" s="51">
        <f t="shared" si="252"/>
        <v>1.55</v>
      </c>
      <c r="AB435" s="52"/>
      <c r="AC435" s="52"/>
      <c r="AD435" s="130" t="s">
        <v>38</v>
      </c>
    </row>
    <row r="436" spans="1:31" ht="25.5" x14ac:dyDescent="0.2">
      <c r="A436" s="53" t="s">
        <v>450</v>
      </c>
      <c r="B436" s="54" t="s">
        <v>42</v>
      </c>
      <c r="C436" s="55" t="s">
        <v>46</v>
      </c>
      <c r="D436" s="56" t="s">
        <v>39</v>
      </c>
      <c r="E436" s="129" t="s">
        <v>451</v>
      </c>
      <c r="F436" s="57" t="s">
        <v>80</v>
      </c>
      <c r="G436" s="57">
        <v>1</v>
      </c>
      <c r="H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I436" s="58">
        <f t="shared" si="243"/>
        <v>0</v>
      </c>
      <c r="J436" s="58">
        <f t="shared" si="244"/>
        <v>0.72</v>
      </c>
      <c r="K436" s="58">
        <f t="shared" si="244"/>
        <v>0.72</v>
      </c>
      <c r="L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M436" s="58">
        <f t="shared" si="245"/>
        <v>0</v>
      </c>
      <c r="N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O436" s="58">
        <f t="shared" si="246"/>
        <v>0</v>
      </c>
      <c r="P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Q436" s="58">
        <f t="shared" si="247"/>
        <v>0</v>
      </c>
      <c r="R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S436" s="58">
        <f t="shared" si="248"/>
        <v>0</v>
      </c>
      <c r="T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U436" s="58">
        <f t="shared" si="249"/>
        <v>0</v>
      </c>
      <c r="V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</v>
      </c>
      <c r="W436" s="58">
        <f t="shared" si="250"/>
        <v>0</v>
      </c>
      <c r="X436" s="58">
        <f>IF(
                        C436="INSUMO",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A436&amp;B436,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A436&amp;B436,AE:AE,
                                                    0)
                                            ),
                                            "Não encontrado")
                                    )</f>
        <v>0.72</v>
      </c>
      <c r="Y436" s="58">
        <f t="shared" si="251"/>
        <v>0.72</v>
      </c>
      <c r="Z436" s="58">
        <f>IF(
                            C436="INSUMO",
                            IFERROR(
                                INDEX(
                                    Insumos!F:F,
                                    MATCH(
                                        A436&amp;B436,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A436&amp;B436,AE:AE,
                                        0)
                                ),
                                "Não encontrado")
                        )</f>
        <v>0.72</v>
      </c>
      <c r="AA436" s="58">
        <f t="shared" si="252"/>
        <v>0.72</v>
      </c>
      <c r="AB436" s="59"/>
      <c r="AC436" s="59"/>
      <c r="AD436" s="129" t="s">
        <v>38</v>
      </c>
    </row>
    <row r="437" spans="1:31" x14ac:dyDescent="0.2">
      <c r="A437" s="46" t="s">
        <v>384</v>
      </c>
      <c r="B437" s="47" t="s">
        <v>42</v>
      </c>
      <c r="C437" s="48" t="s">
        <v>46</v>
      </c>
      <c r="D437" s="49" t="s">
        <v>39</v>
      </c>
      <c r="E437" s="130" t="s">
        <v>385</v>
      </c>
      <c r="F437" s="50" t="s">
        <v>80</v>
      </c>
      <c r="G437" s="50">
        <v>1</v>
      </c>
      <c r="H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I437" s="51">
        <f t="shared" si="243"/>
        <v>0</v>
      </c>
      <c r="J437" s="51">
        <f t="shared" si="244"/>
        <v>0.11</v>
      </c>
      <c r="K437" s="51">
        <f t="shared" si="244"/>
        <v>0.11</v>
      </c>
      <c r="L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M437" s="51">
        <f t="shared" si="245"/>
        <v>0</v>
      </c>
      <c r="N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O437" s="51">
        <f t="shared" si="246"/>
        <v>0</v>
      </c>
      <c r="P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Q437" s="51">
        <f t="shared" si="247"/>
        <v>0</v>
      </c>
      <c r="R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S437" s="51">
        <f t="shared" si="248"/>
        <v>0</v>
      </c>
      <c r="T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U437" s="51">
        <f t="shared" si="249"/>
        <v>0</v>
      </c>
      <c r="V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</v>
      </c>
      <c r="W437" s="51">
        <f t="shared" si="250"/>
        <v>0</v>
      </c>
      <c r="X437" s="51">
        <f>IF(
                        C437="INSUMO",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A437&amp;B437,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A437&amp;B437,AE:AE,
                                                    0)
                                            ),
                                            "Não encontrado")
                                    )</f>
        <v>0.11</v>
      </c>
      <c r="Y437" s="51">
        <f t="shared" si="251"/>
        <v>0.11</v>
      </c>
      <c r="Z437" s="51">
        <f>IF(
                            C437="INSUMO",
                            IFERROR(
                                INDEX(
                                    Insumos!F:F,
                                    MATCH(
                                        A437&amp;B437,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A437&amp;B437,AE:AE,
                                        0)
                                ),
                                "Não encontrado")
                        )</f>
        <v>0.11</v>
      </c>
      <c r="AA437" s="51">
        <f t="shared" si="252"/>
        <v>0.11</v>
      </c>
      <c r="AB437" s="52"/>
      <c r="AC437" s="52"/>
      <c r="AD437" s="130" t="s">
        <v>38</v>
      </c>
    </row>
    <row r="438" spans="1:31" x14ac:dyDescent="0.2">
      <c r="A438" s="53" t="s">
        <v>386</v>
      </c>
      <c r="B438" s="54" t="s">
        <v>42</v>
      </c>
      <c r="C438" s="55" t="s">
        <v>46</v>
      </c>
      <c r="D438" s="56" t="s">
        <v>39</v>
      </c>
      <c r="E438" s="129" t="s">
        <v>387</v>
      </c>
      <c r="F438" s="57" t="s">
        <v>80</v>
      </c>
      <c r="G438" s="57">
        <v>1</v>
      </c>
      <c r="H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I438" s="58">
        <f t="shared" si="243"/>
        <v>0</v>
      </c>
      <c r="J438" s="58">
        <f t="shared" si="244"/>
        <v>1.65</v>
      </c>
      <c r="K438" s="58">
        <f t="shared" si="244"/>
        <v>1.65</v>
      </c>
      <c r="L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M438" s="58">
        <f t="shared" si="245"/>
        <v>0</v>
      </c>
      <c r="N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O438" s="58">
        <f t="shared" si="246"/>
        <v>0</v>
      </c>
      <c r="P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Q438" s="58">
        <f t="shared" si="247"/>
        <v>0</v>
      </c>
      <c r="R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S438" s="58">
        <f t="shared" si="248"/>
        <v>0</v>
      </c>
      <c r="T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U438" s="58">
        <f t="shared" si="249"/>
        <v>0</v>
      </c>
      <c r="V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0</v>
      </c>
      <c r="W438" s="58">
        <f t="shared" si="250"/>
        <v>0</v>
      </c>
      <c r="X438" s="58">
        <f>IF(
                        C438="INSUMO",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A438&amp;B438,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A438&amp;B438,AE:AE,
                                                    0)
                                            ),
                                            "Não encontrado")
                                    )</f>
        <v>1.65</v>
      </c>
      <c r="Y438" s="58">
        <f t="shared" si="251"/>
        <v>1.65</v>
      </c>
      <c r="Z438" s="58">
        <f>IF(
                            C438="INSUMO",
                            IFERROR(
                                INDEX(
                                    Insumos!F:F,
                                    MATCH(
                                        A438&amp;B438,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A438&amp;B438,AE:AE,
                                        0)
                                ),
                                "Não encontrado")
                        )</f>
        <v>1.65</v>
      </c>
      <c r="AA438" s="58">
        <f t="shared" si="252"/>
        <v>1.65</v>
      </c>
      <c r="AB438" s="59"/>
      <c r="AC438" s="59"/>
      <c r="AD438" s="129" t="s">
        <v>38</v>
      </c>
    </row>
    <row r="439" spans="1:31" ht="25.5" x14ac:dyDescent="0.2">
      <c r="A439" s="46" t="s">
        <v>398</v>
      </c>
      <c r="B439" s="47" t="s">
        <v>42</v>
      </c>
      <c r="C439" s="48" t="s">
        <v>46</v>
      </c>
      <c r="D439" s="49" t="s">
        <v>39</v>
      </c>
      <c r="E439" s="130" t="s">
        <v>399</v>
      </c>
      <c r="F439" s="50" t="s">
        <v>80</v>
      </c>
      <c r="G439" s="50">
        <v>1</v>
      </c>
      <c r="H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I439" s="51">
        <f t="shared" si="243"/>
        <v>0</v>
      </c>
      <c r="J439" s="51">
        <f t="shared" si="244"/>
        <v>0.98</v>
      </c>
      <c r="K439" s="51">
        <f t="shared" si="244"/>
        <v>0.98</v>
      </c>
      <c r="L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M439" s="51">
        <f t="shared" si="245"/>
        <v>0</v>
      </c>
      <c r="N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O439" s="51">
        <f t="shared" si="246"/>
        <v>0</v>
      </c>
      <c r="P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Q439" s="51">
        <f t="shared" si="247"/>
        <v>0</v>
      </c>
      <c r="R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S439" s="51">
        <f t="shared" si="248"/>
        <v>0</v>
      </c>
      <c r="T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U439" s="51">
        <f t="shared" si="249"/>
        <v>0</v>
      </c>
      <c r="V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</v>
      </c>
      <c r="W439" s="51">
        <f t="shared" si="250"/>
        <v>0</v>
      </c>
      <c r="X439" s="51">
        <f>IF(
                        C439="INSUMO",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A439&amp;B439,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A439&amp;B439,AE:AE,
                                                    0)
                                            ),
                                            "Não encontrado")
                                    )</f>
        <v>0.98</v>
      </c>
      <c r="Y439" s="51">
        <f t="shared" si="251"/>
        <v>0.98</v>
      </c>
      <c r="Z439" s="51">
        <f>IF(
                            C439="INSUMO",
                            IFERROR(
                                INDEX(
                                    Insumos!F:F,
                                    MATCH(
                                        A439&amp;B439,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A439&amp;B439,AE:AE,
                                        0)
                                ),
                                "Não encontrado")
                        )</f>
        <v>0.98</v>
      </c>
      <c r="AA439" s="51">
        <f t="shared" si="252"/>
        <v>0.98</v>
      </c>
      <c r="AB439" s="52"/>
      <c r="AC439" s="52"/>
      <c r="AD439" s="130" t="s">
        <v>38</v>
      </c>
    </row>
    <row r="440" spans="1:31" ht="25.5" x14ac:dyDescent="0.2">
      <c r="A440" s="53" t="s">
        <v>388</v>
      </c>
      <c r="B440" s="54" t="s">
        <v>42</v>
      </c>
      <c r="C440" s="55" t="s">
        <v>46</v>
      </c>
      <c r="D440" s="56" t="s">
        <v>39</v>
      </c>
      <c r="E440" s="129" t="s">
        <v>389</v>
      </c>
      <c r="F440" s="57" t="s">
        <v>80</v>
      </c>
      <c r="G440" s="57">
        <v>1</v>
      </c>
      <c r="H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I440" s="58">
        <f t="shared" si="243"/>
        <v>0</v>
      </c>
      <c r="J440" s="58">
        <f t="shared" si="244"/>
        <v>0.01</v>
      </c>
      <c r="K440" s="58">
        <f t="shared" si="244"/>
        <v>0.01</v>
      </c>
      <c r="L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M440" s="58">
        <f t="shared" si="245"/>
        <v>0</v>
      </c>
      <c r="N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O440" s="58">
        <f t="shared" si="246"/>
        <v>0</v>
      </c>
      <c r="P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Q440" s="58">
        <f t="shared" si="247"/>
        <v>0</v>
      </c>
      <c r="R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S440" s="58">
        <f t="shared" si="248"/>
        <v>0</v>
      </c>
      <c r="T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U440" s="58">
        <f t="shared" si="249"/>
        <v>0</v>
      </c>
      <c r="V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</v>
      </c>
      <c r="W440" s="58">
        <f t="shared" si="250"/>
        <v>0</v>
      </c>
      <c r="X440" s="58">
        <f>IF(
                        C440="INSUMO",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A440&amp;B440,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A440&amp;B440,AE:AE,
                                                    0)
                                            ),
                                            "Não encontrado")
                                    )</f>
        <v>0.01</v>
      </c>
      <c r="Y440" s="58">
        <f t="shared" si="251"/>
        <v>0.01</v>
      </c>
      <c r="Z440" s="58">
        <f>IF(
                            C440="INSUMO",
                            IFERROR(
                                INDEX(
                                    Insumos!F:F,
                                    MATCH(
                                        A440&amp;B440,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A440&amp;B440,AE:AE,
                                        0)
                                ),
                                "Não encontrado")
                        )</f>
        <v>0.01</v>
      </c>
      <c r="AA440" s="58">
        <f t="shared" si="252"/>
        <v>0.01</v>
      </c>
      <c r="AB440" s="59"/>
      <c r="AC440" s="59"/>
      <c r="AD440" s="129" t="s">
        <v>38</v>
      </c>
    </row>
    <row r="441" spans="1:31" x14ac:dyDescent="0.2">
      <c r="A441" s="46" t="s">
        <v>499</v>
      </c>
      <c r="B441" s="47" t="s">
        <v>42</v>
      </c>
      <c r="C441" s="48" t="s">
        <v>46</v>
      </c>
      <c r="D441" s="49" t="s">
        <v>39</v>
      </c>
      <c r="E441" s="130" t="s">
        <v>500</v>
      </c>
      <c r="F441" s="50" t="s">
        <v>80</v>
      </c>
      <c r="G441" s="50">
        <v>1</v>
      </c>
      <c r="H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I441" s="51">
        <f t="shared" si="243"/>
        <v>0</v>
      </c>
      <c r="J441" s="51">
        <f t="shared" si="244"/>
        <v>30.56</v>
      </c>
      <c r="K441" s="51">
        <f t="shared" si="244"/>
        <v>30.56</v>
      </c>
      <c r="L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30.56</v>
      </c>
      <c r="M441" s="51">
        <f t="shared" si="245"/>
        <v>30.56</v>
      </c>
      <c r="N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O441" s="51">
        <f t="shared" si="246"/>
        <v>0</v>
      </c>
      <c r="P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Q441" s="51">
        <f t="shared" si="247"/>
        <v>0</v>
      </c>
      <c r="R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S441" s="51">
        <f t="shared" si="248"/>
        <v>0</v>
      </c>
      <c r="T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U441" s="51">
        <f t="shared" si="249"/>
        <v>0</v>
      </c>
      <c r="V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W441" s="51">
        <f t="shared" si="250"/>
        <v>0</v>
      </c>
      <c r="X441" s="51">
        <f>IF(
                        C441="INSUMO",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A441&amp;B441,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A441&amp;B441,AE:AE,
                                                    0)
                                            ),
                                            "Não encontrado")
                                    )</f>
        <v>0</v>
      </c>
      <c r="Y441" s="51">
        <f t="shared" si="251"/>
        <v>0</v>
      </c>
      <c r="Z441" s="51">
        <f>IF(
                            C441="INSUMO",
                            IFERROR(
                                INDEX(
                                    Insumos!F:F,
                                    MATCH(
                                        A441&amp;B441,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A441&amp;B441,AE:AE,
                                        0)
                                ),
                                "Não encontrado")
                        )</f>
        <v>30.56</v>
      </c>
      <c r="AA441" s="51">
        <f t="shared" si="252"/>
        <v>30.56</v>
      </c>
      <c r="AB441" s="52"/>
      <c r="AC441" s="52"/>
      <c r="AD441" s="130" t="s">
        <v>38</v>
      </c>
    </row>
    <row r="442" spans="1:31" ht="25.5" x14ac:dyDescent="0.2">
      <c r="A442" s="38" t="s">
        <v>497</v>
      </c>
      <c r="B442" s="39" t="s">
        <v>42</v>
      </c>
      <c r="C442" s="40" t="s">
        <v>38</v>
      </c>
      <c r="D442" s="41" t="s">
        <v>39</v>
      </c>
      <c r="E442" s="128" t="s">
        <v>498</v>
      </c>
      <c r="F442" s="42" t="s">
        <v>80</v>
      </c>
      <c r="G442" s="43"/>
      <c r="H442" s="44"/>
      <c r="I442" s="44">
        <f>SUM(I443:I443)</f>
        <v>0</v>
      </c>
      <c r="J442" s="44"/>
      <c r="K442" s="44">
        <f>SUM(K443:K443)</f>
        <v>0.647872</v>
      </c>
      <c r="L442" s="44"/>
      <c r="M442" s="44">
        <f>SUM(M443:M443)</f>
        <v>0.647872</v>
      </c>
      <c r="N442" s="44"/>
      <c r="O442" s="44">
        <f>SUM(O443:O443)</f>
        <v>0</v>
      </c>
      <c r="P442" s="44"/>
      <c r="Q442" s="44">
        <f>SUM(Q443:Q443)</f>
        <v>0</v>
      </c>
      <c r="R442" s="44"/>
      <c r="S442" s="44">
        <f>SUM(S443:S443)</f>
        <v>0</v>
      </c>
      <c r="T442" s="44"/>
      <c r="U442" s="44">
        <f>SUM(U443:U443)</f>
        <v>0</v>
      </c>
      <c r="V442" s="44"/>
      <c r="W442" s="44">
        <f>SUM(W443:W443)</f>
        <v>0</v>
      </c>
      <c r="X442" s="44"/>
      <c r="Y442" s="44">
        <f>SUM(Y443:Y443)</f>
        <v>0</v>
      </c>
      <c r="Z442" s="44"/>
      <c r="AA442" s="44">
        <f>SUM(AA443:AA443)</f>
        <v>0.647872</v>
      </c>
      <c r="AB442" s="45" t="s">
        <v>38</v>
      </c>
      <c r="AC442" s="45"/>
      <c r="AD442" s="128" t="s">
        <v>38</v>
      </c>
      <c r="AE442" t="str">
        <f>A442&amp;B442&amp;C442</f>
        <v>95371SINAPI</v>
      </c>
    </row>
    <row r="443" spans="1:31" x14ac:dyDescent="0.2">
      <c r="A443" s="53" t="s">
        <v>499</v>
      </c>
      <c r="B443" s="54" t="s">
        <v>42</v>
      </c>
      <c r="C443" s="55" t="s">
        <v>46</v>
      </c>
      <c r="D443" s="56" t="s">
        <v>39</v>
      </c>
      <c r="E443" s="129" t="s">
        <v>500</v>
      </c>
      <c r="F443" s="57" t="s">
        <v>80</v>
      </c>
      <c r="G443" s="57">
        <v>2.12E-2</v>
      </c>
      <c r="H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)="Material",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INDEX(I:I,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I443" s="58">
        <f>H443*G443/1</f>
        <v>0</v>
      </c>
      <c r="J443" s="58">
        <f>T443 + N443 + L443 + X443 + R443 + P443 + V443</f>
        <v>30.56</v>
      </c>
      <c r="K443" s="58">
        <f>U443 + O443 + M443 + Y443 + S443 + Q443 + W443</f>
        <v>0.647872</v>
      </c>
      <c r="L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)="Mao_obra",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INDEX(M:M,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30.56</v>
      </c>
      <c r="M443" s="58">
        <f>L443*G443/1</f>
        <v>0.647872</v>
      </c>
      <c r="N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)="Equipamento",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INDEX(O:O,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O443" s="58">
        <f>N443*G443/1</f>
        <v>0</v>
      </c>
      <c r="P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)="Transporte",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INDEX(Q:Q,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Q443" s="58">
        <f>P443*G443/1</f>
        <v>0</v>
      </c>
      <c r="R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)="Terceirizados",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INDEX(S:S,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S443" s="58">
        <f>R443*G443/1</f>
        <v>0</v>
      </c>
      <c r="T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)="Comissionamento",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INDEX(U:U,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U443" s="58">
        <f>T443*G443/1</f>
        <v>0</v>
      </c>
      <c r="V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)="Verba",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INDEX(W:W,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W443" s="58">
        <f>V443*G443/1</f>
        <v>0</v>
      </c>
      <c r="X443" s="58">
        <f>IF(
                        C443="INSUMO",
                                        IFERROR(
                                            IF(
                                                INDEX(
                                                    Insumos!C:C,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)="Outro",
                                                INDEX(
                                                    Insumos!F:F,
                                                    MATCH(
                                                        A443&amp;B443,
                                                        Insumos!I:I,
                                                        0)
                                                ),
                                                0
                                            ),
                                            "Não encontrado"),
                                        IFERROR(
                                            INDEX(Y:Y,
                                                MATCH(
                                                    A443&amp;B443,AE:AE,
                                                    0)
                                            ),
                                            "Não encontrado")
                                    )</f>
        <v>0</v>
      </c>
      <c r="Y443" s="58">
        <f>X443*G443/1</f>
        <v>0</v>
      </c>
      <c r="Z443" s="58">
        <f>IF(
                            C443="INSUMO",
                            IFERROR(
                                INDEX(
                                    Insumos!F:F,
                                    MATCH(
                                        A443&amp;B443,
                                        Insumos!I:I,
                                        0)
                                ),
                                "Não encontrado"),
                            IFERROR(
                                INDEX(AA:AA,
                                    MATCH(
                                        A443&amp;B443,AE:AE,
                                        0)
                                ),
                                "Não encontrado")
                        )</f>
        <v>30.56</v>
      </c>
      <c r="AA443" s="58">
        <f>G443*Z443</f>
        <v>0.647872</v>
      </c>
      <c r="AB443" s="59"/>
      <c r="AC443" s="59"/>
      <c r="AD443" s="129" t="s">
        <v>38</v>
      </c>
    </row>
  </sheetData>
  <mergeCells count="29">
    <mergeCell ref="A1:G1"/>
    <mergeCell ref="B2:E2"/>
    <mergeCell ref="B3:E3"/>
    <mergeCell ref="B4:E4"/>
    <mergeCell ref="B5:E5"/>
    <mergeCell ref="B6:E6"/>
    <mergeCell ref="B7:E7"/>
    <mergeCell ref="B8:E8"/>
    <mergeCell ref="A11:AD11"/>
    <mergeCell ref="A12:A13"/>
    <mergeCell ref="B12:B13"/>
    <mergeCell ref="C12:C13"/>
    <mergeCell ref="D12:D13"/>
    <mergeCell ref="E12:E13"/>
    <mergeCell ref="F12:F13"/>
    <mergeCell ref="G12:G13"/>
    <mergeCell ref="H12:I12"/>
    <mergeCell ref="J12:K12"/>
    <mergeCell ref="L12:M12"/>
    <mergeCell ref="N12:O12"/>
    <mergeCell ref="P12:Q12"/>
    <mergeCell ref="AB12:AB13"/>
    <mergeCell ref="AC12:AC13"/>
    <mergeCell ref="AD12:AD13"/>
    <mergeCell ref="R12:S12"/>
    <mergeCell ref="T12:U12"/>
    <mergeCell ref="V12:W12"/>
    <mergeCell ref="X12:Y12"/>
    <mergeCell ref="Z12:AA12"/>
  </mergeCells>
  <pageMargins left="0.23622047244094491" right="0.23622047244094491" top="0.74803149606299213" bottom="0.74803149606299213" header="0.31496062992125984" footer="0.31496062992125984"/>
  <pageSetup paperSize="9" scale="34" fitToHeight="0" orientation="landscape" horizontalDpi="300" verticalDpi="300" r:id="rId1"/>
  <headerFooter>
    <oddFooter>&amp;C&amp;"Times New Roman,Normal"&amp;12Página &amp;P</oddFooter>
  </headerFooter>
  <ignoredErrors>
    <ignoredError sqref="A14:A32 A33:A147 A148:A221 A222:A313 A314:A438 A439:A44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showGridLines="0" topLeftCell="A4" zoomScale="115" zoomScaleNormal="115" workbookViewId="0">
      <selection activeCell="H16" sqref="H16"/>
    </sheetView>
  </sheetViews>
  <sheetFormatPr defaultColWidth="11.5703125" defaultRowHeight="12.75" x14ac:dyDescent="0.2"/>
  <cols>
    <col min="1" max="1" width="10.140625" style="1" customWidth="1"/>
    <col min="2" max="2" width="10.140625" style="2" customWidth="1"/>
    <col min="3" max="3" width="12.85546875" style="2" customWidth="1"/>
    <col min="4" max="4" width="77.7109375" style="1" customWidth="1"/>
    <col min="5" max="5" width="6.85546875" style="2" customWidth="1"/>
    <col min="6" max="6" width="14.28515625" style="3" customWidth="1"/>
    <col min="7" max="7" width="11.85546875" style="3" customWidth="1"/>
    <col min="8" max="8" width="74.5703125" style="3" customWidth="1"/>
  </cols>
  <sheetData>
    <row r="1" spans="1:9" x14ac:dyDescent="0.2">
      <c r="A1" s="182" t="s">
        <v>0</v>
      </c>
      <c r="B1" s="182"/>
      <c r="C1" s="182"/>
      <c r="D1" s="182"/>
      <c r="E1" s="182"/>
      <c r="F1" s="182"/>
      <c r="G1" s="182"/>
      <c r="H1" s="28"/>
    </row>
    <row r="2" spans="1:9" x14ac:dyDescent="0.2">
      <c r="A2" s="60" t="s">
        <v>1</v>
      </c>
      <c r="B2" s="183" t="s">
        <v>501</v>
      </c>
      <c r="C2" s="183"/>
      <c r="D2" s="183"/>
      <c r="E2" s="183"/>
      <c r="F2" s="184"/>
      <c r="G2" s="184"/>
      <c r="H2" s="28"/>
    </row>
    <row r="3" spans="1:9" x14ac:dyDescent="0.2">
      <c r="A3" s="61" t="s">
        <v>3</v>
      </c>
      <c r="B3" s="185" t="s">
        <v>4</v>
      </c>
      <c r="C3" s="185"/>
      <c r="D3" s="185"/>
      <c r="E3" s="185"/>
      <c r="F3" s="184"/>
      <c r="G3" s="184"/>
      <c r="H3" s="28"/>
    </row>
    <row r="4" spans="1:9" x14ac:dyDescent="0.2">
      <c r="A4" s="60" t="s">
        <v>5</v>
      </c>
      <c r="B4" s="183" t="s">
        <v>6</v>
      </c>
      <c r="C4" s="183"/>
      <c r="D4" s="183"/>
      <c r="E4" s="183"/>
      <c r="F4" s="184"/>
      <c r="G4" s="184"/>
      <c r="H4" s="28"/>
    </row>
    <row r="5" spans="1:9" x14ac:dyDescent="0.2">
      <c r="A5" s="61" t="s">
        <v>7</v>
      </c>
      <c r="B5" s="185" t="s">
        <v>8</v>
      </c>
      <c r="C5" s="185"/>
      <c r="D5" s="185"/>
      <c r="E5" s="185"/>
      <c r="F5" s="184"/>
      <c r="G5" s="184"/>
      <c r="H5" s="28"/>
    </row>
    <row r="6" spans="1:9" x14ac:dyDescent="0.2">
      <c r="A6" s="60" t="s">
        <v>9</v>
      </c>
      <c r="B6" s="183" t="s">
        <v>10</v>
      </c>
      <c r="C6" s="183"/>
      <c r="D6" s="183"/>
      <c r="E6" s="183"/>
      <c r="F6" s="184"/>
      <c r="G6" s="184"/>
      <c r="H6" s="28"/>
    </row>
    <row r="7" spans="1:9" x14ac:dyDescent="0.2">
      <c r="A7" s="61" t="s">
        <v>11</v>
      </c>
      <c r="B7" s="185" t="s">
        <v>12</v>
      </c>
      <c r="C7" s="185"/>
      <c r="D7" s="185"/>
      <c r="E7" s="185"/>
      <c r="F7" s="184"/>
      <c r="G7" s="184"/>
      <c r="H7" s="28"/>
    </row>
    <row r="8" spans="1:9" x14ac:dyDescent="0.2">
      <c r="A8" s="62" t="s">
        <v>13</v>
      </c>
      <c r="B8" s="186" t="s">
        <v>14</v>
      </c>
      <c r="C8" s="186"/>
      <c r="D8" s="186"/>
      <c r="E8" s="186"/>
      <c r="F8" s="184"/>
      <c r="G8" s="184"/>
      <c r="H8" s="28"/>
    </row>
    <row r="9" spans="1:9" x14ac:dyDescent="0.2">
      <c r="A9" s="4"/>
      <c r="B9" s="5"/>
      <c r="C9" s="5"/>
      <c r="D9" s="5"/>
      <c r="E9" s="6"/>
      <c r="F9" s="7"/>
      <c r="G9" s="8"/>
      <c r="H9" s="8"/>
    </row>
    <row r="10" spans="1:9" x14ac:dyDescent="0.2">
      <c r="A10" s="8"/>
      <c r="B10" s="8"/>
      <c r="C10" s="8"/>
      <c r="D10" s="8"/>
      <c r="E10" s="8"/>
      <c r="F10" s="8"/>
      <c r="G10" s="8"/>
      <c r="H10" s="8"/>
    </row>
    <row r="11" spans="1:9" x14ac:dyDescent="0.2">
      <c r="A11" s="179" t="s">
        <v>502</v>
      </c>
      <c r="B11" s="179"/>
      <c r="C11" s="179"/>
      <c r="D11" s="179"/>
      <c r="E11" s="179"/>
      <c r="F11" s="179"/>
      <c r="G11" s="179"/>
      <c r="H11" s="131"/>
    </row>
    <row r="12" spans="1:9" ht="21.75" customHeight="1" x14ac:dyDescent="0.2">
      <c r="A12" s="178" t="s">
        <v>16</v>
      </c>
      <c r="B12" s="178" t="s">
        <v>503</v>
      </c>
      <c r="C12" s="178" t="s">
        <v>18</v>
      </c>
      <c r="D12" s="178" t="s">
        <v>11</v>
      </c>
      <c r="E12" s="178" t="s">
        <v>19</v>
      </c>
      <c r="F12" s="178" t="s">
        <v>30</v>
      </c>
      <c r="G12" s="177" t="s">
        <v>504</v>
      </c>
      <c r="H12" s="177" t="s">
        <v>33</v>
      </c>
    </row>
    <row r="13" spans="1:9" ht="17.25" customHeight="1" x14ac:dyDescent="0.2">
      <c r="A13" s="178"/>
      <c r="B13" s="178"/>
      <c r="C13" s="178"/>
      <c r="D13" s="178"/>
      <c r="E13" s="178"/>
      <c r="F13" s="178"/>
      <c r="G13" s="177"/>
      <c r="H13" s="177"/>
    </row>
    <row r="14" spans="1:9" x14ac:dyDescent="0.2">
      <c r="A14" s="53" t="s">
        <v>505</v>
      </c>
      <c r="B14" s="54" t="s">
        <v>37</v>
      </c>
      <c r="C14" s="54" t="s">
        <v>506</v>
      </c>
      <c r="D14" s="129" t="s">
        <v>507</v>
      </c>
      <c r="E14" s="57" t="s">
        <v>73</v>
      </c>
      <c r="F14" s="58">
        <v>285.58999999999997</v>
      </c>
      <c r="G14" s="59" t="s">
        <v>508</v>
      </c>
      <c r="H14" s="132" t="s">
        <v>38</v>
      </c>
      <c r="I14" t="str">
        <f t="shared" ref="I14:I45" si="0">A14&amp;B14</f>
        <v>4PRÓPRIA</v>
      </c>
    </row>
    <row r="15" spans="1:9" x14ac:dyDescent="0.2">
      <c r="A15" s="46" t="s">
        <v>509</v>
      </c>
      <c r="B15" s="47" t="s">
        <v>37</v>
      </c>
      <c r="C15" s="63" t="s">
        <v>510</v>
      </c>
      <c r="D15" s="130" t="s">
        <v>511</v>
      </c>
      <c r="E15" s="50" t="s">
        <v>73</v>
      </c>
      <c r="F15" s="51">
        <v>462.5</v>
      </c>
      <c r="G15" s="52" t="s">
        <v>512</v>
      </c>
      <c r="H15" s="133" t="s">
        <v>38</v>
      </c>
      <c r="I15" t="str">
        <f t="shared" si="0"/>
        <v>471574PRÓPRIA</v>
      </c>
    </row>
    <row r="16" spans="1:9" ht="114.75" x14ac:dyDescent="0.2">
      <c r="A16" s="53" t="s">
        <v>513</v>
      </c>
      <c r="B16" s="54" t="s">
        <v>37</v>
      </c>
      <c r="C16" s="54" t="s">
        <v>514</v>
      </c>
      <c r="D16" s="129" t="s">
        <v>515</v>
      </c>
      <c r="E16" s="57" t="s">
        <v>73</v>
      </c>
      <c r="F16" s="58">
        <v>2.89</v>
      </c>
      <c r="G16" s="59" t="s">
        <v>512</v>
      </c>
      <c r="H16" s="132" t="s">
        <v>516</v>
      </c>
      <c r="I16" t="str">
        <f t="shared" si="0"/>
        <v>471587PRÓPRIA</v>
      </c>
    </row>
    <row r="17" spans="1:9" x14ac:dyDescent="0.2">
      <c r="A17" s="46" t="s">
        <v>517</v>
      </c>
      <c r="B17" s="47" t="s">
        <v>42</v>
      </c>
      <c r="C17" s="63" t="s">
        <v>514</v>
      </c>
      <c r="D17" s="130" t="s">
        <v>518</v>
      </c>
      <c r="E17" s="50" t="s">
        <v>73</v>
      </c>
      <c r="F17" s="51">
        <v>36.43</v>
      </c>
      <c r="G17" s="52" t="s">
        <v>42</v>
      </c>
      <c r="H17" s="133" t="s">
        <v>38</v>
      </c>
      <c r="I17" t="str">
        <f t="shared" si="0"/>
        <v>38104SINAPI</v>
      </c>
    </row>
    <row r="18" spans="1:9" ht="102" x14ac:dyDescent="0.2">
      <c r="A18" s="53" t="s">
        <v>519</v>
      </c>
      <c r="B18" s="54" t="s">
        <v>37</v>
      </c>
      <c r="C18" s="54" t="s">
        <v>514</v>
      </c>
      <c r="D18" s="129" t="s">
        <v>520</v>
      </c>
      <c r="E18" s="57" t="s">
        <v>73</v>
      </c>
      <c r="F18" s="58">
        <v>15.54</v>
      </c>
      <c r="G18" s="59" t="s">
        <v>521</v>
      </c>
      <c r="H18" s="132" t="s">
        <v>522</v>
      </c>
      <c r="I18" t="str">
        <f t="shared" si="0"/>
        <v>471603PRÓPRIA</v>
      </c>
    </row>
    <row r="19" spans="1:9" ht="25.5" x14ac:dyDescent="0.2">
      <c r="A19" s="46" t="s">
        <v>523</v>
      </c>
      <c r="B19" s="47" t="s">
        <v>42</v>
      </c>
      <c r="C19" s="63" t="s">
        <v>514</v>
      </c>
      <c r="D19" s="130" t="s">
        <v>524</v>
      </c>
      <c r="E19" s="50" t="s">
        <v>73</v>
      </c>
      <c r="F19" s="51">
        <v>29.3</v>
      </c>
      <c r="G19" s="52" t="s">
        <v>42</v>
      </c>
      <c r="H19" s="133" t="s">
        <v>38</v>
      </c>
      <c r="I19" t="str">
        <f t="shared" si="0"/>
        <v>2510SINAPI</v>
      </c>
    </row>
    <row r="20" spans="1:9" ht="38.25" x14ac:dyDescent="0.2">
      <c r="A20" s="53" t="s">
        <v>166</v>
      </c>
      <c r="B20" s="54" t="s">
        <v>37</v>
      </c>
      <c r="C20" s="54" t="s">
        <v>514</v>
      </c>
      <c r="D20" s="129" t="s">
        <v>167</v>
      </c>
      <c r="E20" s="57" t="s">
        <v>101</v>
      </c>
      <c r="F20" s="58">
        <v>25.65</v>
      </c>
      <c r="G20" s="59"/>
      <c r="H20" s="132" t="s">
        <v>525</v>
      </c>
      <c r="I20" t="str">
        <f t="shared" si="0"/>
        <v>471657PRÓPRIA</v>
      </c>
    </row>
    <row r="21" spans="1:9" ht="25.5" x14ac:dyDescent="0.2">
      <c r="A21" s="46" t="s">
        <v>45</v>
      </c>
      <c r="B21" s="47" t="s">
        <v>42</v>
      </c>
      <c r="C21" s="63" t="s">
        <v>526</v>
      </c>
      <c r="D21" s="130" t="s">
        <v>47</v>
      </c>
      <c r="E21" s="50" t="s">
        <v>41</v>
      </c>
      <c r="F21" s="51">
        <v>159.66</v>
      </c>
      <c r="G21" s="52" t="s">
        <v>42</v>
      </c>
      <c r="H21" s="133" t="s">
        <v>38</v>
      </c>
      <c r="I21" t="str">
        <f t="shared" si="0"/>
        <v>43498SINAPI</v>
      </c>
    </row>
    <row r="22" spans="1:9" ht="25.5" x14ac:dyDescent="0.2">
      <c r="A22" s="53" t="s">
        <v>48</v>
      </c>
      <c r="B22" s="54" t="s">
        <v>42</v>
      </c>
      <c r="C22" s="54" t="s">
        <v>526</v>
      </c>
      <c r="D22" s="129" t="s">
        <v>49</v>
      </c>
      <c r="E22" s="57" t="s">
        <v>41</v>
      </c>
      <c r="F22" s="58">
        <v>4.63</v>
      </c>
      <c r="G22" s="59" t="s">
        <v>42</v>
      </c>
      <c r="H22" s="132" t="s">
        <v>38</v>
      </c>
      <c r="I22" t="str">
        <f t="shared" si="0"/>
        <v>43474SINAPI</v>
      </c>
    </row>
    <row r="23" spans="1:9" x14ac:dyDescent="0.2">
      <c r="A23" s="46" t="s">
        <v>50</v>
      </c>
      <c r="B23" s="47" t="s">
        <v>42</v>
      </c>
      <c r="C23" s="63" t="s">
        <v>526</v>
      </c>
      <c r="D23" s="130" t="s">
        <v>51</v>
      </c>
      <c r="E23" s="50" t="s">
        <v>41</v>
      </c>
      <c r="F23" s="51">
        <v>18.28</v>
      </c>
      <c r="G23" s="52" t="s">
        <v>42</v>
      </c>
      <c r="H23" s="133" t="s">
        <v>38</v>
      </c>
      <c r="I23" t="str">
        <f t="shared" si="0"/>
        <v>40864SINAPI</v>
      </c>
    </row>
    <row r="24" spans="1:9" x14ac:dyDescent="0.2">
      <c r="A24" s="53" t="s">
        <v>52</v>
      </c>
      <c r="B24" s="54" t="s">
        <v>42</v>
      </c>
      <c r="C24" s="54" t="s">
        <v>526</v>
      </c>
      <c r="D24" s="129" t="s">
        <v>53</v>
      </c>
      <c r="E24" s="57" t="s">
        <v>41</v>
      </c>
      <c r="F24" s="58">
        <v>271.75</v>
      </c>
      <c r="G24" s="59" t="s">
        <v>42</v>
      </c>
      <c r="H24" s="132" t="s">
        <v>38</v>
      </c>
      <c r="I24" t="str">
        <f t="shared" si="0"/>
        <v>40863SINAPI</v>
      </c>
    </row>
    <row r="25" spans="1:9" ht="25.5" x14ac:dyDescent="0.2">
      <c r="A25" s="46" t="s">
        <v>54</v>
      </c>
      <c r="B25" s="47" t="s">
        <v>42</v>
      </c>
      <c r="C25" s="63" t="s">
        <v>526</v>
      </c>
      <c r="D25" s="130" t="s">
        <v>55</v>
      </c>
      <c r="E25" s="50" t="s">
        <v>41</v>
      </c>
      <c r="F25" s="51">
        <v>0.01</v>
      </c>
      <c r="G25" s="52" t="s">
        <v>42</v>
      </c>
      <c r="H25" s="133" t="s">
        <v>38</v>
      </c>
      <c r="I25" t="str">
        <f t="shared" si="0"/>
        <v>40862SINAPI</v>
      </c>
    </row>
    <row r="26" spans="1:9" x14ac:dyDescent="0.2">
      <c r="A26" s="53" t="s">
        <v>56</v>
      </c>
      <c r="B26" s="54" t="s">
        <v>42</v>
      </c>
      <c r="C26" s="54" t="s">
        <v>527</v>
      </c>
      <c r="D26" s="129" t="s">
        <v>57</v>
      </c>
      <c r="E26" s="57" t="s">
        <v>41</v>
      </c>
      <c r="F26" s="58">
        <v>26592.39</v>
      </c>
      <c r="G26" s="59" t="s">
        <v>42</v>
      </c>
      <c r="H26" s="132" t="s">
        <v>38</v>
      </c>
      <c r="I26" t="str">
        <f t="shared" si="0"/>
        <v>40813SINAPI</v>
      </c>
    </row>
    <row r="27" spans="1:9" ht="25.5" x14ac:dyDescent="0.2">
      <c r="A27" s="46" t="s">
        <v>60</v>
      </c>
      <c r="B27" s="47" t="s">
        <v>42</v>
      </c>
      <c r="C27" s="63" t="s">
        <v>526</v>
      </c>
      <c r="D27" s="130" t="s">
        <v>61</v>
      </c>
      <c r="E27" s="50" t="s">
        <v>41</v>
      </c>
      <c r="F27" s="51">
        <v>221.72</v>
      </c>
      <c r="G27" s="52" t="s">
        <v>42</v>
      </c>
      <c r="H27" s="133" t="s">
        <v>38</v>
      </c>
      <c r="I27" t="str">
        <f t="shared" si="0"/>
        <v>43499SINAPI</v>
      </c>
    </row>
    <row r="28" spans="1:9" ht="25.5" x14ac:dyDescent="0.2">
      <c r="A28" s="53" t="s">
        <v>62</v>
      </c>
      <c r="B28" s="54" t="s">
        <v>42</v>
      </c>
      <c r="C28" s="54" t="s">
        <v>526</v>
      </c>
      <c r="D28" s="129" t="s">
        <v>63</v>
      </c>
      <c r="E28" s="57" t="s">
        <v>41</v>
      </c>
      <c r="F28" s="58">
        <v>21.51</v>
      </c>
      <c r="G28" s="59" t="s">
        <v>42</v>
      </c>
      <c r="H28" s="132" t="s">
        <v>38</v>
      </c>
      <c r="I28" t="str">
        <f t="shared" si="0"/>
        <v>43475SINAPI</v>
      </c>
    </row>
    <row r="29" spans="1:9" x14ac:dyDescent="0.2">
      <c r="A29" s="46" t="s">
        <v>64</v>
      </c>
      <c r="B29" s="47" t="s">
        <v>42</v>
      </c>
      <c r="C29" s="63" t="s">
        <v>526</v>
      </c>
      <c r="D29" s="130" t="s">
        <v>65</v>
      </c>
      <c r="E29" s="50" t="s">
        <v>41</v>
      </c>
      <c r="F29" s="51">
        <v>162.22</v>
      </c>
      <c r="G29" s="52" t="s">
        <v>42</v>
      </c>
      <c r="H29" s="133" t="s">
        <v>38</v>
      </c>
      <c r="I29" t="str">
        <f t="shared" si="0"/>
        <v>40861SINAPI</v>
      </c>
    </row>
    <row r="30" spans="1:9" x14ac:dyDescent="0.2">
      <c r="A30" s="53" t="s">
        <v>66</v>
      </c>
      <c r="B30" s="54" t="s">
        <v>42</v>
      </c>
      <c r="C30" s="54" t="s">
        <v>527</v>
      </c>
      <c r="D30" s="129" t="s">
        <v>67</v>
      </c>
      <c r="E30" s="57" t="s">
        <v>41</v>
      </c>
      <c r="F30" s="58">
        <v>6396.52</v>
      </c>
      <c r="G30" s="59" t="s">
        <v>42</v>
      </c>
      <c r="H30" s="132" t="s">
        <v>38</v>
      </c>
      <c r="I30" t="str">
        <f t="shared" si="0"/>
        <v>40818SINAPI</v>
      </c>
    </row>
    <row r="31" spans="1:9" x14ac:dyDescent="0.2">
      <c r="A31" s="46" t="s">
        <v>71</v>
      </c>
      <c r="B31" s="47" t="s">
        <v>37</v>
      </c>
      <c r="C31" s="63" t="s">
        <v>514</v>
      </c>
      <c r="D31" s="130" t="s">
        <v>72</v>
      </c>
      <c r="E31" s="50" t="s">
        <v>73</v>
      </c>
      <c r="F31" s="51">
        <v>0.7</v>
      </c>
      <c r="G31" s="52" t="s">
        <v>38</v>
      </c>
      <c r="H31" s="133" t="s">
        <v>38</v>
      </c>
      <c r="I31" t="str">
        <f t="shared" si="0"/>
        <v>23PRÓPRIA</v>
      </c>
    </row>
    <row r="32" spans="1:9" x14ac:dyDescent="0.2">
      <c r="A32" s="53" t="s">
        <v>74</v>
      </c>
      <c r="B32" s="54" t="s">
        <v>37</v>
      </c>
      <c r="C32" s="54" t="s">
        <v>514</v>
      </c>
      <c r="D32" s="129" t="s">
        <v>75</v>
      </c>
      <c r="E32" s="57" t="s">
        <v>73</v>
      </c>
      <c r="F32" s="58">
        <v>9.6</v>
      </c>
      <c r="G32" s="59"/>
      <c r="H32" s="132" t="s">
        <v>38</v>
      </c>
      <c r="I32" t="str">
        <f t="shared" si="0"/>
        <v>471651PRÓPRIA</v>
      </c>
    </row>
    <row r="33" spans="1:9" ht="25.5" x14ac:dyDescent="0.2">
      <c r="A33" s="46" t="s">
        <v>380</v>
      </c>
      <c r="B33" s="47" t="s">
        <v>42</v>
      </c>
      <c r="C33" s="63" t="s">
        <v>526</v>
      </c>
      <c r="D33" s="130" t="s">
        <v>381</v>
      </c>
      <c r="E33" s="50" t="s">
        <v>80</v>
      </c>
      <c r="F33" s="51">
        <v>0.96</v>
      </c>
      <c r="G33" s="52" t="s">
        <v>42</v>
      </c>
      <c r="H33" s="133" t="s">
        <v>38</v>
      </c>
      <c r="I33" t="str">
        <f t="shared" si="0"/>
        <v>43486SINAPI</v>
      </c>
    </row>
    <row r="34" spans="1:9" ht="25.5" x14ac:dyDescent="0.2">
      <c r="A34" s="53" t="s">
        <v>382</v>
      </c>
      <c r="B34" s="54" t="s">
        <v>42</v>
      </c>
      <c r="C34" s="54" t="s">
        <v>526</v>
      </c>
      <c r="D34" s="129" t="s">
        <v>383</v>
      </c>
      <c r="E34" s="57" t="s">
        <v>80</v>
      </c>
      <c r="F34" s="58">
        <v>0.02</v>
      </c>
      <c r="G34" s="59" t="s">
        <v>42</v>
      </c>
      <c r="H34" s="132" t="s">
        <v>38</v>
      </c>
      <c r="I34" t="str">
        <f t="shared" si="0"/>
        <v>43462SINAPI</v>
      </c>
    </row>
    <row r="35" spans="1:9" x14ac:dyDescent="0.2">
      <c r="A35" s="46" t="s">
        <v>384</v>
      </c>
      <c r="B35" s="47" t="s">
        <v>42</v>
      </c>
      <c r="C35" s="63" t="s">
        <v>526</v>
      </c>
      <c r="D35" s="130" t="s">
        <v>385</v>
      </c>
      <c r="E35" s="50" t="s">
        <v>80</v>
      </c>
      <c r="F35" s="51">
        <v>0.11</v>
      </c>
      <c r="G35" s="52" t="s">
        <v>42</v>
      </c>
      <c r="H35" s="133" t="s">
        <v>38</v>
      </c>
      <c r="I35" t="str">
        <f t="shared" si="0"/>
        <v>37373SINAPI</v>
      </c>
    </row>
    <row r="36" spans="1:9" x14ac:dyDescent="0.2">
      <c r="A36" s="53" t="s">
        <v>386</v>
      </c>
      <c r="B36" s="54" t="s">
        <v>42</v>
      </c>
      <c r="C36" s="54" t="s">
        <v>526</v>
      </c>
      <c r="D36" s="129" t="s">
        <v>387</v>
      </c>
      <c r="E36" s="57" t="s">
        <v>80</v>
      </c>
      <c r="F36" s="58">
        <v>1.65</v>
      </c>
      <c r="G36" s="59" t="s">
        <v>42</v>
      </c>
      <c r="H36" s="132" t="s">
        <v>38</v>
      </c>
      <c r="I36" t="str">
        <f t="shared" si="0"/>
        <v>37372SINAPI</v>
      </c>
    </row>
    <row r="37" spans="1:9" x14ac:dyDescent="0.2">
      <c r="A37" s="46" t="s">
        <v>388</v>
      </c>
      <c r="B37" s="47" t="s">
        <v>42</v>
      </c>
      <c r="C37" s="63" t="s">
        <v>526</v>
      </c>
      <c r="D37" s="130" t="s">
        <v>389</v>
      </c>
      <c r="E37" s="50" t="s">
        <v>80</v>
      </c>
      <c r="F37" s="51">
        <v>0.01</v>
      </c>
      <c r="G37" s="52" t="s">
        <v>42</v>
      </c>
      <c r="H37" s="133" t="s">
        <v>38</v>
      </c>
      <c r="I37" t="str">
        <f t="shared" si="0"/>
        <v>37370SINAPI</v>
      </c>
    </row>
    <row r="38" spans="1:9" x14ac:dyDescent="0.2">
      <c r="A38" s="53" t="s">
        <v>390</v>
      </c>
      <c r="B38" s="54" t="s">
        <v>42</v>
      </c>
      <c r="C38" s="54" t="s">
        <v>527</v>
      </c>
      <c r="D38" s="129" t="s">
        <v>391</v>
      </c>
      <c r="E38" s="57" t="s">
        <v>80</v>
      </c>
      <c r="F38" s="58">
        <v>151.56</v>
      </c>
      <c r="G38" s="59" t="s">
        <v>42</v>
      </c>
      <c r="H38" s="132" t="s">
        <v>38</v>
      </c>
      <c r="I38" t="str">
        <f t="shared" si="0"/>
        <v>2707SINAPI</v>
      </c>
    </row>
    <row r="39" spans="1:9" ht="25.5" x14ac:dyDescent="0.2">
      <c r="A39" s="46" t="s">
        <v>394</v>
      </c>
      <c r="B39" s="47" t="s">
        <v>42</v>
      </c>
      <c r="C39" s="63" t="s">
        <v>526</v>
      </c>
      <c r="D39" s="130" t="s">
        <v>395</v>
      </c>
      <c r="E39" s="50" t="s">
        <v>80</v>
      </c>
      <c r="F39" s="51">
        <v>0.78</v>
      </c>
      <c r="G39" s="52" t="s">
        <v>42</v>
      </c>
      <c r="H39" s="133" t="s">
        <v>38</v>
      </c>
      <c r="I39" t="str">
        <f t="shared" si="0"/>
        <v>43493SINAPI</v>
      </c>
    </row>
    <row r="40" spans="1:9" ht="25.5" x14ac:dyDescent="0.2">
      <c r="A40" s="53" t="s">
        <v>396</v>
      </c>
      <c r="B40" s="54" t="s">
        <v>42</v>
      </c>
      <c r="C40" s="54" t="s">
        <v>526</v>
      </c>
      <c r="D40" s="129" t="s">
        <v>397</v>
      </c>
      <c r="E40" s="57" t="s">
        <v>80</v>
      </c>
      <c r="F40" s="58">
        <v>0.08</v>
      </c>
      <c r="G40" s="59" t="s">
        <v>42</v>
      </c>
      <c r="H40" s="132" t="s">
        <v>38</v>
      </c>
      <c r="I40" t="str">
        <f t="shared" si="0"/>
        <v>43469SINAPI</v>
      </c>
    </row>
    <row r="41" spans="1:9" x14ac:dyDescent="0.2">
      <c r="A41" s="46" t="s">
        <v>398</v>
      </c>
      <c r="B41" s="47" t="s">
        <v>42</v>
      </c>
      <c r="C41" s="63" t="s">
        <v>526</v>
      </c>
      <c r="D41" s="130" t="s">
        <v>399</v>
      </c>
      <c r="E41" s="50" t="s">
        <v>80</v>
      </c>
      <c r="F41" s="51">
        <v>0.98</v>
      </c>
      <c r="G41" s="52" t="s">
        <v>42</v>
      </c>
      <c r="H41" s="133" t="s">
        <v>38</v>
      </c>
      <c r="I41" t="str">
        <f t="shared" si="0"/>
        <v>37371SINAPI</v>
      </c>
    </row>
    <row r="42" spans="1:9" x14ac:dyDescent="0.2">
      <c r="A42" s="53" t="s">
        <v>400</v>
      </c>
      <c r="B42" s="54" t="s">
        <v>42</v>
      </c>
      <c r="C42" s="54" t="s">
        <v>527</v>
      </c>
      <c r="D42" s="129" t="s">
        <v>401</v>
      </c>
      <c r="E42" s="57" t="s">
        <v>80</v>
      </c>
      <c r="F42" s="58">
        <v>23.78</v>
      </c>
      <c r="G42" s="59" t="s">
        <v>42</v>
      </c>
      <c r="H42" s="132" t="s">
        <v>38</v>
      </c>
      <c r="I42" t="str">
        <f t="shared" si="0"/>
        <v>2358SINAPI</v>
      </c>
    </row>
    <row r="43" spans="1:9" x14ac:dyDescent="0.2">
      <c r="A43" s="46" t="s">
        <v>92</v>
      </c>
      <c r="B43" s="47" t="s">
        <v>42</v>
      </c>
      <c r="C43" s="63" t="s">
        <v>514</v>
      </c>
      <c r="D43" s="130" t="s">
        <v>93</v>
      </c>
      <c r="E43" s="50" t="s">
        <v>94</v>
      </c>
      <c r="F43" s="51">
        <v>16.22</v>
      </c>
      <c r="G43" s="52" t="s">
        <v>42</v>
      </c>
      <c r="H43" s="133" t="s">
        <v>38</v>
      </c>
      <c r="I43" t="str">
        <f t="shared" si="0"/>
        <v>5069SINAPI</v>
      </c>
    </row>
    <row r="44" spans="1:9" x14ac:dyDescent="0.2">
      <c r="A44" s="53" t="s">
        <v>95</v>
      </c>
      <c r="B44" s="54" t="s">
        <v>42</v>
      </c>
      <c r="C44" s="54" t="s">
        <v>514</v>
      </c>
      <c r="D44" s="129" t="s">
        <v>96</v>
      </c>
      <c r="E44" s="57" t="s">
        <v>94</v>
      </c>
      <c r="F44" s="58">
        <v>30.28</v>
      </c>
      <c r="G44" s="59" t="s">
        <v>42</v>
      </c>
      <c r="H44" s="132" t="s">
        <v>38</v>
      </c>
      <c r="I44" t="str">
        <f t="shared" si="0"/>
        <v>5065SINAPI</v>
      </c>
    </row>
    <row r="45" spans="1:9" ht="25.5" x14ac:dyDescent="0.2">
      <c r="A45" s="46" t="s">
        <v>97</v>
      </c>
      <c r="B45" s="47" t="s">
        <v>42</v>
      </c>
      <c r="C45" s="63" t="s">
        <v>514</v>
      </c>
      <c r="D45" s="130" t="s">
        <v>98</v>
      </c>
      <c r="E45" s="50" t="s">
        <v>85</v>
      </c>
      <c r="F45" s="51">
        <v>432</v>
      </c>
      <c r="G45" s="52" t="s">
        <v>42</v>
      </c>
      <c r="H45" s="133" t="s">
        <v>38</v>
      </c>
      <c r="I45" t="str">
        <f t="shared" si="0"/>
        <v>4813SINAPI</v>
      </c>
    </row>
    <row r="46" spans="1:9" x14ac:dyDescent="0.2">
      <c r="A46" s="53" t="s">
        <v>99</v>
      </c>
      <c r="B46" s="54" t="s">
        <v>42</v>
      </c>
      <c r="C46" s="54" t="s">
        <v>514</v>
      </c>
      <c r="D46" s="129" t="s">
        <v>100</v>
      </c>
      <c r="E46" s="57" t="s">
        <v>101</v>
      </c>
      <c r="F46" s="58">
        <v>3.67</v>
      </c>
      <c r="G46" s="59" t="s">
        <v>42</v>
      </c>
      <c r="H46" s="132" t="s">
        <v>38</v>
      </c>
      <c r="I46" t="str">
        <f t="shared" ref="I46:I77" si="1">A46&amp;B46</f>
        <v>4509SINAPI</v>
      </c>
    </row>
    <row r="47" spans="1:9" x14ac:dyDescent="0.2">
      <c r="A47" s="46" t="s">
        <v>402</v>
      </c>
      <c r="B47" s="47" t="s">
        <v>42</v>
      </c>
      <c r="C47" s="63" t="s">
        <v>514</v>
      </c>
      <c r="D47" s="130" t="s">
        <v>403</v>
      </c>
      <c r="E47" s="50" t="s">
        <v>147</v>
      </c>
      <c r="F47" s="51">
        <v>35.01</v>
      </c>
      <c r="G47" s="52" t="s">
        <v>42</v>
      </c>
      <c r="H47" s="133" t="s">
        <v>38</v>
      </c>
      <c r="I47" t="str">
        <f t="shared" si="1"/>
        <v>7340SINAPI</v>
      </c>
    </row>
    <row r="48" spans="1:9" ht="25.5" x14ac:dyDescent="0.2">
      <c r="A48" s="53" t="s">
        <v>406</v>
      </c>
      <c r="B48" s="54" t="s">
        <v>42</v>
      </c>
      <c r="C48" s="54" t="s">
        <v>526</v>
      </c>
      <c r="D48" s="129" t="s">
        <v>407</v>
      </c>
      <c r="E48" s="57" t="s">
        <v>80</v>
      </c>
      <c r="F48" s="58">
        <v>1.62</v>
      </c>
      <c r="G48" s="59" t="s">
        <v>42</v>
      </c>
      <c r="H48" s="132" t="s">
        <v>38</v>
      </c>
      <c r="I48" t="str">
        <f t="shared" si="1"/>
        <v>43491SINAPI</v>
      </c>
    </row>
    <row r="49" spans="1:9" ht="25.5" x14ac:dyDescent="0.2">
      <c r="A49" s="46" t="s">
        <v>408</v>
      </c>
      <c r="B49" s="47" t="s">
        <v>42</v>
      </c>
      <c r="C49" s="63" t="s">
        <v>526</v>
      </c>
      <c r="D49" s="130" t="s">
        <v>409</v>
      </c>
      <c r="E49" s="50" t="s">
        <v>80</v>
      </c>
      <c r="F49" s="51">
        <v>0.6</v>
      </c>
      <c r="G49" s="52" t="s">
        <v>42</v>
      </c>
      <c r="H49" s="133" t="s">
        <v>38</v>
      </c>
      <c r="I49" t="str">
        <f t="shared" si="1"/>
        <v>43467SINAPI</v>
      </c>
    </row>
    <row r="50" spans="1:9" x14ac:dyDescent="0.2">
      <c r="A50" s="53" t="s">
        <v>125</v>
      </c>
      <c r="B50" s="54" t="s">
        <v>42</v>
      </c>
      <c r="C50" s="54" t="s">
        <v>527</v>
      </c>
      <c r="D50" s="129" t="s">
        <v>126</v>
      </c>
      <c r="E50" s="57" t="s">
        <v>80</v>
      </c>
      <c r="F50" s="58">
        <v>21.31</v>
      </c>
      <c r="G50" s="59" t="s">
        <v>42</v>
      </c>
      <c r="H50" s="132" t="s">
        <v>38</v>
      </c>
      <c r="I50" t="str">
        <f t="shared" si="1"/>
        <v>6111SINAPI</v>
      </c>
    </row>
    <row r="51" spans="1:9" ht="25.5" x14ac:dyDescent="0.2">
      <c r="A51" s="46" t="s">
        <v>412</v>
      </c>
      <c r="B51" s="47" t="s">
        <v>42</v>
      </c>
      <c r="C51" s="63" t="s">
        <v>526</v>
      </c>
      <c r="D51" s="130" t="s">
        <v>413</v>
      </c>
      <c r="E51" s="50" t="s">
        <v>80</v>
      </c>
      <c r="F51" s="51">
        <v>1.52</v>
      </c>
      <c r="G51" s="52" t="s">
        <v>42</v>
      </c>
      <c r="H51" s="133" t="s">
        <v>38</v>
      </c>
      <c r="I51" t="str">
        <f t="shared" si="1"/>
        <v>43483SINAPI</v>
      </c>
    </row>
    <row r="52" spans="1:9" ht="25.5" x14ac:dyDescent="0.2">
      <c r="A52" s="53" t="s">
        <v>414</v>
      </c>
      <c r="B52" s="54" t="s">
        <v>42</v>
      </c>
      <c r="C52" s="54" t="s">
        <v>526</v>
      </c>
      <c r="D52" s="129" t="s">
        <v>415</v>
      </c>
      <c r="E52" s="57" t="s">
        <v>80</v>
      </c>
      <c r="F52" s="58">
        <v>0.3</v>
      </c>
      <c r="G52" s="59" t="s">
        <v>42</v>
      </c>
      <c r="H52" s="132" t="s">
        <v>38</v>
      </c>
      <c r="I52" t="str">
        <f t="shared" si="1"/>
        <v>43459SINAPI</v>
      </c>
    </row>
    <row r="53" spans="1:9" x14ac:dyDescent="0.2">
      <c r="A53" s="46" t="s">
        <v>416</v>
      </c>
      <c r="B53" s="47" t="s">
        <v>42</v>
      </c>
      <c r="C53" s="63" t="s">
        <v>527</v>
      </c>
      <c r="D53" s="130" t="s">
        <v>417</v>
      </c>
      <c r="E53" s="50" t="s">
        <v>80</v>
      </c>
      <c r="F53" s="51">
        <v>32.74</v>
      </c>
      <c r="G53" s="52" t="s">
        <v>42</v>
      </c>
      <c r="H53" s="133" t="s">
        <v>38</v>
      </c>
      <c r="I53" t="str">
        <f t="shared" si="1"/>
        <v>1213SINAPI</v>
      </c>
    </row>
    <row r="54" spans="1:9" ht="25.5" x14ac:dyDescent="0.2">
      <c r="A54" s="53" t="s">
        <v>420</v>
      </c>
      <c r="B54" s="54" t="s">
        <v>42</v>
      </c>
      <c r="C54" s="54" t="s">
        <v>526</v>
      </c>
      <c r="D54" s="129" t="s">
        <v>421</v>
      </c>
      <c r="E54" s="57" t="s">
        <v>80</v>
      </c>
      <c r="F54" s="58">
        <v>1.97</v>
      </c>
      <c r="G54" s="59" t="s">
        <v>42</v>
      </c>
      <c r="H54" s="132" t="s">
        <v>38</v>
      </c>
      <c r="I54" t="str">
        <f t="shared" si="1"/>
        <v>43490SINAPI</v>
      </c>
    </row>
    <row r="55" spans="1:9" ht="25.5" x14ac:dyDescent="0.2">
      <c r="A55" s="46" t="s">
        <v>422</v>
      </c>
      <c r="B55" s="47" t="s">
        <v>42</v>
      </c>
      <c r="C55" s="63" t="s">
        <v>526</v>
      </c>
      <c r="D55" s="130" t="s">
        <v>423</v>
      </c>
      <c r="E55" s="50" t="s">
        <v>80</v>
      </c>
      <c r="F55" s="51">
        <v>2.0499999999999998</v>
      </c>
      <c r="G55" s="52" t="s">
        <v>42</v>
      </c>
      <c r="H55" s="133" t="s">
        <v>38</v>
      </c>
      <c r="I55" t="str">
        <f t="shared" si="1"/>
        <v>43466SINAPI</v>
      </c>
    </row>
    <row r="56" spans="1:9" x14ac:dyDescent="0.2">
      <c r="A56" s="53" t="s">
        <v>424</v>
      </c>
      <c r="B56" s="54" t="s">
        <v>42</v>
      </c>
      <c r="C56" s="54" t="s">
        <v>527</v>
      </c>
      <c r="D56" s="129" t="s">
        <v>425</v>
      </c>
      <c r="E56" s="57" t="s">
        <v>80</v>
      </c>
      <c r="F56" s="58">
        <v>30.09</v>
      </c>
      <c r="G56" s="59" t="s">
        <v>42</v>
      </c>
      <c r="H56" s="132" t="s">
        <v>38</v>
      </c>
      <c r="I56" t="str">
        <f t="shared" si="1"/>
        <v>4783SINAPI</v>
      </c>
    </row>
    <row r="57" spans="1:9" x14ac:dyDescent="0.2">
      <c r="A57" s="46" t="s">
        <v>107</v>
      </c>
      <c r="B57" s="47" t="s">
        <v>42</v>
      </c>
      <c r="C57" s="63" t="s">
        <v>514</v>
      </c>
      <c r="D57" s="130" t="s">
        <v>108</v>
      </c>
      <c r="E57" s="50" t="s">
        <v>73</v>
      </c>
      <c r="F57" s="51">
        <v>119.21</v>
      </c>
      <c r="G57" s="52" t="s">
        <v>42</v>
      </c>
      <c r="H57" s="133" t="s">
        <v>38</v>
      </c>
      <c r="I57" t="str">
        <f t="shared" si="1"/>
        <v>34498SINAPI</v>
      </c>
    </row>
    <row r="58" spans="1:9" x14ac:dyDescent="0.2">
      <c r="A58" s="53" t="s">
        <v>109</v>
      </c>
      <c r="B58" s="54" t="s">
        <v>42</v>
      </c>
      <c r="C58" s="54" t="s">
        <v>514</v>
      </c>
      <c r="D58" s="129" t="s">
        <v>110</v>
      </c>
      <c r="E58" s="57" t="s">
        <v>101</v>
      </c>
      <c r="F58" s="58">
        <v>1.75</v>
      </c>
      <c r="G58" s="59" t="s">
        <v>42</v>
      </c>
      <c r="H58" s="132" t="s">
        <v>38</v>
      </c>
      <c r="I58" t="str">
        <f t="shared" si="1"/>
        <v>4512SINAPI</v>
      </c>
    </row>
    <row r="59" spans="1:9" ht="25.5" x14ac:dyDescent="0.2">
      <c r="A59" s="46" t="s">
        <v>111</v>
      </c>
      <c r="B59" s="47" t="s">
        <v>42</v>
      </c>
      <c r="C59" s="63" t="s">
        <v>514</v>
      </c>
      <c r="D59" s="130" t="s">
        <v>112</v>
      </c>
      <c r="E59" s="50" t="s">
        <v>101</v>
      </c>
      <c r="F59" s="51">
        <v>7.23</v>
      </c>
      <c r="G59" s="52" t="s">
        <v>42</v>
      </c>
      <c r="H59" s="133" t="s">
        <v>38</v>
      </c>
      <c r="I59" t="str">
        <f t="shared" si="1"/>
        <v>4491SINAPI</v>
      </c>
    </row>
    <row r="60" spans="1:9" ht="25.5" x14ac:dyDescent="0.2">
      <c r="A60" s="53" t="s">
        <v>113</v>
      </c>
      <c r="B60" s="54" t="s">
        <v>37</v>
      </c>
      <c r="C60" s="54" t="s">
        <v>514</v>
      </c>
      <c r="D60" s="129" t="s">
        <v>114</v>
      </c>
      <c r="E60" s="57" t="s">
        <v>73</v>
      </c>
      <c r="F60" s="58">
        <v>18.91</v>
      </c>
      <c r="G60" s="59" t="s">
        <v>512</v>
      </c>
      <c r="H60" s="132" t="s">
        <v>528</v>
      </c>
      <c r="I60" t="str">
        <f t="shared" si="1"/>
        <v>471653PRÓPRIA</v>
      </c>
    </row>
    <row r="61" spans="1:9" ht="25.5" x14ac:dyDescent="0.2">
      <c r="A61" s="46" t="s">
        <v>115</v>
      </c>
      <c r="B61" s="47" t="s">
        <v>42</v>
      </c>
      <c r="C61" s="63" t="s">
        <v>514</v>
      </c>
      <c r="D61" s="130" t="s">
        <v>116</v>
      </c>
      <c r="E61" s="50" t="s">
        <v>101</v>
      </c>
      <c r="F61" s="51">
        <v>3.21</v>
      </c>
      <c r="G61" s="52" t="s">
        <v>42</v>
      </c>
      <c r="H61" s="133" t="s">
        <v>38</v>
      </c>
      <c r="I61" t="str">
        <f t="shared" si="1"/>
        <v>37525SINAPI</v>
      </c>
    </row>
    <row r="62" spans="1:9" x14ac:dyDescent="0.2">
      <c r="A62" s="53" t="s">
        <v>117</v>
      </c>
      <c r="B62" s="54" t="s">
        <v>42</v>
      </c>
      <c r="C62" s="54" t="s">
        <v>514</v>
      </c>
      <c r="D62" s="129" t="s">
        <v>118</v>
      </c>
      <c r="E62" s="57" t="s">
        <v>94</v>
      </c>
      <c r="F62" s="58">
        <v>35.659999999999997</v>
      </c>
      <c r="G62" s="59" t="s">
        <v>42</v>
      </c>
      <c r="H62" s="132" t="s">
        <v>38</v>
      </c>
      <c r="I62" t="str">
        <f t="shared" si="1"/>
        <v>345SINAPI</v>
      </c>
    </row>
    <row r="63" spans="1:9" x14ac:dyDescent="0.2">
      <c r="A63" s="46" t="s">
        <v>119</v>
      </c>
      <c r="B63" s="47" t="s">
        <v>42</v>
      </c>
      <c r="C63" s="63" t="s">
        <v>514</v>
      </c>
      <c r="D63" s="130" t="s">
        <v>120</v>
      </c>
      <c r="E63" s="50" t="s">
        <v>94</v>
      </c>
      <c r="F63" s="51">
        <v>15.65</v>
      </c>
      <c r="G63" s="52" t="s">
        <v>42</v>
      </c>
      <c r="H63" s="133" t="s">
        <v>38</v>
      </c>
      <c r="I63" t="str">
        <f t="shared" si="1"/>
        <v>5061SINAPI</v>
      </c>
    </row>
    <row r="64" spans="1:9" x14ac:dyDescent="0.2">
      <c r="A64" s="53" t="s">
        <v>428</v>
      </c>
      <c r="B64" s="54" t="s">
        <v>42</v>
      </c>
      <c r="C64" s="54" t="s">
        <v>527</v>
      </c>
      <c r="D64" s="129" t="s">
        <v>429</v>
      </c>
      <c r="E64" s="57" t="s">
        <v>80</v>
      </c>
      <c r="F64" s="58">
        <v>30.81</v>
      </c>
      <c r="G64" s="59" t="s">
        <v>42</v>
      </c>
      <c r="H64" s="132" t="s">
        <v>38</v>
      </c>
      <c r="I64" t="str">
        <f t="shared" si="1"/>
        <v>1214SINAPI</v>
      </c>
    </row>
    <row r="65" spans="1:9" x14ac:dyDescent="0.2">
      <c r="A65" s="46" t="s">
        <v>123</v>
      </c>
      <c r="B65" s="47" t="s">
        <v>42</v>
      </c>
      <c r="C65" s="63" t="s">
        <v>514</v>
      </c>
      <c r="D65" s="130" t="s">
        <v>124</v>
      </c>
      <c r="E65" s="50" t="s">
        <v>85</v>
      </c>
      <c r="F65" s="51">
        <v>1.95</v>
      </c>
      <c r="G65" s="52" t="s">
        <v>42</v>
      </c>
      <c r="H65" s="133" t="s">
        <v>38</v>
      </c>
      <c r="I65" t="str">
        <f t="shared" si="1"/>
        <v>3777SINAPI</v>
      </c>
    </row>
    <row r="66" spans="1:9" x14ac:dyDescent="0.2">
      <c r="A66" s="53" t="s">
        <v>131</v>
      </c>
      <c r="B66" s="54" t="s">
        <v>37</v>
      </c>
      <c r="C66" s="54" t="s">
        <v>514</v>
      </c>
      <c r="D66" s="129" t="s">
        <v>132</v>
      </c>
      <c r="E66" s="57" t="s">
        <v>133</v>
      </c>
      <c r="F66" s="58">
        <v>115</v>
      </c>
      <c r="G66" s="59" t="s">
        <v>521</v>
      </c>
      <c r="H66" s="132" t="s">
        <v>38</v>
      </c>
      <c r="I66" t="str">
        <f t="shared" si="1"/>
        <v>SBC.6464PRÓPRIA</v>
      </c>
    </row>
    <row r="67" spans="1:9" x14ac:dyDescent="0.2">
      <c r="A67" s="46" t="s">
        <v>432</v>
      </c>
      <c r="B67" s="47" t="s">
        <v>42</v>
      </c>
      <c r="C67" s="63" t="s">
        <v>527</v>
      </c>
      <c r="D67" s="130" t="s">
        <v>433</v>
      </c>
      <c r="E67" s="50" t="s">
        <v>80</v>
      </c>
      <c r="F67" s="51">
        <v>23.35</v>
      </c>
      <c r="G67" s="52" t="s">
        <v>42</v>
      </c>
      <c r="H67" s="133" t="s">
        <v>38</v>
      </c>
      <c r="I67" t="str">
        <f t="shared" si="1"/>
        <v>6117SINAPI</v>
      </c>
    </row>
    <row r="68" spans="1:9" ht="331.5" x14ac:dyDescent="0.2">
      <c r="A68" s="53" t="s">
        <v>136</v>
      </c>
      <c r="B68" s="54" t="s">
        <v>37</v>
      </c>
      <c r="C68" s="54" t="s">
        <v>514</v>
      </c>
      <c r="D68" s="129" t="s">
        <v>137</v>
      </c>
      <c r="E68" s="57" t="s">
        <v>73</v>
      </c>
      <c r="F68" s="58">
        <v>465.19</v>
      </c>
      <c r="G68" s="59" t="s">
        <v>512</v>
      </c>
      <c r="H68" s="132" t="s">
        <v>138</v>
      </c>
      <c r="I68" t="str">
        <f t="shared" si="1"/>
        <v>66PRÓPRIA</v>
      </c>
    </row>
    <row r="69" spans="1:9" ht="25.5" x14ac:dyDescent="0.2">
      <c r="A69" s="46" t="s">
        <v>145</v>
      </c>
      <c r="B69" s="47" t="s">
        <v>42</v>
      </c>
      <c r="C69" s="63" t="s">
        <v>514</v>
      </c>
      <c r="D69" s="130" t="s">
        <v>146</v>
      </c>
      <c r="E69" s="50" t="s">
        <v>147</v>
      </c>
      <c r="F69" s="51">
        <v>18.07</v>
      </c>
      <c r="G69" s="52" t="s">
        <v>42</v>
      </c>
      <c r="H69" s="133" t="s">
        <v>38</v>
      </c>
      <c r="I69" t="str">
        <f t="shared" si="1"/>
        <v>3SINAPI</v>
      </c>
    </row>
    <row r="70" spans="1:9" ht="25.5" x14ac:dyDescent="0.2">
      <c r="A70" s="53" t="s">
        <v>436</v>
      </c>
      <c r="B70" s="54" t="s">
        <v>42</v>
      </c>
      <c r="C70" s="54" t="s">
        <v>526</v>
      </c>
      <c r="D70" s="129" t="s">
        <v>437</v>
      </c>
      <c r="E70" s="57" t="s">
        <v>80</v>
      </c>
      <c r="F70" s="58">
        <v>1.45</v>
      </c>
      <c r="G70" s="59" t="s">
        <v>42</v>
      </c>
      <c r="H70" s="132" t="s">
        <v>38</v>
      </c>
      <c r="I70" t="str">
        <f t="shared" si="1"/>
        <v>43484SINAPI</v>
      </c>
    </row>
    <row r="71" spans="1:9" ht="25.5" x14ac:dyDescent="0.2">
      <c r="A71" s="46" t="s">
        <v>438</v>
      </c>
      <c r="B71" s="47" t="s">
        <v>42</v>
      </c>
      <c r="C71" s="63" t="s">
        <v>526</v>
      </c>
      <c r="D71" s="130" t="s">
        <v>439</v>
      </c>
      <c r="E71" s="50" t="s">
        <v>80</v>
      </c>
      <c r="F71" s="51">
        <v>0.9</v>
      </c>
      <c r="G71" s="52" t="s">
        <v>42</v>
      </c>
      <c r="H71" s="133" t="s">
        <v>38</v>
      </c>
      <c r="I71" t="str">
        <f t="shared" si="1"/>
        <v>43460SINAPI</v>
      </c>
    </row>
    <row r="72" spans="1:9" x14ac:dyDescent="0.2">
      <c r="A72" s="53" t="s">
        <v>440</v>
      </c>
      <c r="B72" s="54" t="s">
        <v>42</v>
      </c>
      <c r="C72" s="54" t="s">
        <v>527</v>
      </c>
      <c r="D72" s="129" t="s">
        <v>441</v>
      </c>
      <c r="E72" s="57" t="s">
        <v>80</v>
      </c>
      <c r="F72" s="58">
        <v>40.06</v>
      </c>
      <c r="G72" s="59" t="s">
        <v>42</v>
      </c>
      <c r="H72" s="132" t="s">
        <v>38</v>
      </c>
      <c r="I72" t="str">
        <f t="shared" si="1"/>
        <v>2436SINAPI</v>
      </c>
    </row>
    <row r="73" spans="1:9" x14ac:dyDescent="0.2">
      <c r="A73" s="46" t="s">
        <v>444</v>
      </c>
      <c r="B73" s="47" t="s">
        <v>42</v>
      </c>
      <c r="C73" s="63" t="s">
        <v>527</v>
      </c>
      <c r="D73" s="130" t="s">
        <v>445</v>
      </c>
      <c r="E73" s="50" t="s">
        <v>80</v>
      </c>
      <c r="F73" s="51">
        <v>23.35</v>
      </c>
      <c r="G73" s="52" t="s">
        <v>42</v>
      </c>
      <c r="H73" s="133" t="s">
        <v>38</v>
      </c>
      <c r="I73" t="str">
        <f t="shared" si="1"/>
        <v>247SINAPI</v>
      </c>
    </row>
    <row r="74" spans="1:9" ht="76.5" x14ac:dyDescent="0.2">
      <c r="A74" s="53" t="s">
        <v>160</v>
      </c>
      <c r="B74" s="54" t="s">
        <v>37</v>
      </c>
      <c r="C74" s="54" t="s">
        <v>514</v>
      </c>
      <c r="D74" s="129" t="s">
        <v>161</v>
      </c>
      <c r="E74" s="57" t="s">
        <v>101</v>
      </c>
      <c r="F74" s="58">
        <v>188.29</v>
      </c>
      <c r="G74" s="59" t="s">
        <v>512</v>
      </c>
      <c r="H74" s="132" t="s">
        <v>529</v>
      </c>
      <c r="I74" t="str">
        <f t="shared" si="1"/>
        <v>471655PRÓPRIA</v>
      </c>
    </row>
    <row r="75" spans="1:9" ht="25.5" x14ac:dyDescent="0.2">
      <c r="A75" s="46" t="s">
        <v>164</v>
      </c>
      <c r="B75" s="47" t="s">
        <v>37</v>
      </c>
      <c r="C75" s="63" t="s">
        <v>514</v>
      </c>
      <c r="D75" s="130" t="s">
        <v>165</v>
      </c>
      <c r="E75" s="50" t="s">
        <v>73</v>
      </c>
      <c r="F75" s="51">
        <v>24.57</v>
      </c>
      <c r="G75" s="52" t="s">
        <v>512</v>
      </c>
      <c r="H75" s="133" t="s">
        <v>525</v>
      </c>
      <c r="I75" t="str">
        <f t="shared" si="1"/>
        <v>471656PRÓPRIA</v>
      </c>
    </row>
    <row r="76" spans="1:9" x14ac:dyDescent="0.2">
      <c r="A76" s="53" t="s">
        <v>332</v>
      </c>
      <c r="B76" s="54" t="s">
        <v>42</v>
      </c>
      <c r="C76" s="54" t="s">
        <v>514</v>
      </c>
      <c r="D76" s="129" t="s">
        <v>333</v>
      </c>
      <c r="E76" s="57" t="s">
        <v>73</v>
      </c>
      <c r="F76" s="58">
        <v>17.899999999999999</v>
      </c>
      <c r="G76" s="59" t="s">
        <v>42</v>
      </c>
      <c r="H76" s="132" t="s">
        <v>38</v>
      </c>
      <c r="I76" t="str">
        <f t="shared" si="1"/>
        <v>39961SINAPI</v>
      </c>
    </row>
    <row r="77" spans="1:9" ht="25.5" x14ac:dyDescent="0.2">
      <c r="A77" s="46" t="s">
        <v>334</v>
      </c>
      <c r="B77" s="47" t="s">
        <v>42</v>
      </c>
      <c r="C77" s="63" t="s">
        <v>514</v>
      </c>
      <c r="D77" s="130" t="s">
        <v>335</v>
      </c>
      <c r="E77" s="50" t="s">
        <v>101</v>
      </c>
      <c r="F77" s="51">
        <v>3.05</v>
      </c>
      <c r="G77" s="52" t="s">
        <v>42</v>
      </c>
      <c r="H77" s="133" t="s">
        <v>38</v>
      </c>
      <c r="I77" t="str">
        <f t="shared" si="1"/>
        <v>39432SINAPI</v>
      </c>
    </row>
    <row r="78" spans="1:9" x14ac:dyDescent="0.2">
      <c r="A78" s="53" t="s">
        <v>336</v>
      </c>
      <c r="B78" s="54" t="s">
        <v>42</v>
      </c>
      <c r="C78" s="54" t="s">
        <v>514</v>
      </c>
      <c r="D78" s="129" t="s">
        <v>337</v>
      </c>
      <c r="E78" s="57" t="s">
        <v>94</v>
      </c>
      <c r="F78" s="58">
        <v>60.47</v>
      </c>
      <c r="G78" s="59" t="s">
        <v>42</v>
      </c>
      <c r="H78" s="132" t="s">
        <v>38</v>
      </c>
      <c r="I78" t="str">
        <f t="shared" ref="I78:I109" si="2">A78&amp;B78</f>
        <v>34360SINAPI</v>
      </c>
    </row>
    <row r="79" spans="1:9" ht="25.5" x14ac:dyDescent="0.2">
      <c r="A79" s="46" t="s">
        <v>234</v>
      </c>
      <c r="B79" s="47" t="s">
        <v>42</v>
      </c>
      <c r="C79" s="63" t="s">
        <v>514</v>
      </c>
      <c r="D79" s="130" t="s">
        <v>235</v>
      </c>
      <c r="E79" s="50" t="s">
        <v>73</v>
      </c>
      <c r="F79" s="51">
        <v>0.2</v>
      </c>
      <c r="G79" s="52" t="s">
        <v>42</v>
      </c>
      <c r="H79" s="133" t="s">
        <v>38</v>
      </c>
      <c r="I79" t="str">
        <f t="shared" si="2"/>
        <v>11950SINAPI</v>
      </c>
    </row>
    <row r="80" spans="1:9" x14ac:dyDescent="0.2">
      <c r="A80" s="53" t="s">
        <v>338</v>
      </c>
      <c r="B80" s="54" t="s">
        <v>42</v>
      </c>
      <c r="C80" s="54" t="s">
        <v>514</v>
      </c>
      <c r="D80" s="129" t="s">
        <v>339</v>
      </c>
      <c r="E80" s="57" t="s">
        <v>85</v>
      </c>
      <c r="F80" s="58">
        <v>337</v>
      </c>
      <c r="G80" s="59" t="s">
        <v>42</v>
      </c>
      <c r="H80" s="132" t="s">
        <v>38</v>
      </c>
      <c r="I80" t="str">
        <f t="shared" si="2"/>
        <v>10507SINAPI</v>
      </c>
    </row>
    <row r="81" spans="1:9" ht="25.5" x14ac:dyDescent="0.2">
      <c r="A81" s="46" t="s">
        <v>448</v>
      </c>
      <c r="B81" s="47" t="s">
        <v>42</v>
      </c>
      <c r="C81" s="63" t="s">
        <v>526</v>
      </c>
      <c r="D81" s="130" t="s">
        <v>449</v>
      </c>
      <c r="E81" s="50" t="s">
        <v>80</v>
      </c>
      <c r="F81" s="51">
        <v>1.55</v>
      </c>
      <c r="G81" s="52" t="s">
        <v>42</v>
      </c>
      <c r="H81" s="133" t="s">
        <v>38</v>
      </c>
      <c r="I81" t="str">
        <f t="shared" si="2"/>
        <v>43489SINAPI</v>
      </c>
    </row>
    <row r="82" spans="1:9" ht="25.5" x14ac:dyDescent="0.2">
      <c r="A82" s="53" t="s">
        <v>450</v>
      </c>
      <c r="B82" s="54" t="s">
        <v>42</v>
      </c>
      <c r="C82" s="54" t="s">
        <v>526</v>
      </c>
      <c r="D82" s="129" t="s">
        <v>451</v>
      </c>
      <c r="E82" s="57" t="s">
        <v>80</v>
      </c>
      <c r="F82" s="58">
        <v>0.72</v>
      </c>
      <c r="G82" s="59" t="s">
        <v>42</v>
      </c>
      <c r="H82" s="132" t="s">
        <v>38</v>
      </c>
      <c r="I82" t="str">
        <f t="shared" si="2"/>
        <v>43465SINAPI</v>
      </c>
    </row>
    <row r="83" spans="1:9" x14ac:dyDescent="0.2">
      <c r="A83" s="46" t="s">
        <v>452</v>
      </c>
      <c r="B83" s="47" t="s">
        <v>42</v>
      </c>
      <c r="C83" s="63" t="s">
        <v>527</v>
      </c>
      <c r="D83" s="130" t="s">
        <v>453</v>
      </c>
      <c r="E83" s="50" t="s">
        <v>80</v>
      </c>
      <c r="F83" s="51">
        <v>23.16</v>
      </c>
      <c r="G83" s="52" t="s">
        <v>42</v>
      </c>
      <c r="H83" s="133" t="s">
        <v>38</v>
      </c>
      <c r="I83" t="str">
        <f t="shared" si="2"/>
        <v>10489SINAPI</v>
      </c>
    </row>
    <row r="84" spans="1:9" x14ac:dyDescent="0.2">
      <c r="A84" s="53" t="s">
        <v>456</v>
      </c>
      <c r="B84" s="54" t="s">
        <v>42</v>
      </c>
      <c r="C84" s="54" t="s">
        <v>527</v>
      </c>
      <c r="D84" s="129" t="s">
        <v>457</v>
      </c>
      <c r="E84" s="57" t="s">
        <v>80</v>
      </c>
      <c r="F84" s="58">
        <v>30.56</v>
      </c>
      <c r="G84" s="59" t="s">
        <v>42</v>
      </c>
      <c r="H84" s="132" t="s">
        <v>38</v>
      </c>
      <c r="I84" t="str">
        <f t="shared" si="2"/>
        <v>6110SINAPI</v>
      </c>
    </row>
    <row r="85" spans="1:9" x14ac:dyDescent="0.2">
      <c r="A85" s="46" t="s">
        <v>460</v>
      </c>
      <c r="B85" s="47" t="s">
        <v>42</v>
      </c>
      <c r="C85" s="63" t="s">
        <v>527</v>
      </c>
      <c r="D85" s="130" t="s">
        <v>461</v>
      </c>
      <c r="E85" s="50" t="s">
        <v>80</v>
      </c>
      <c r="F85" s="51">
        <v>30.19</v>
      </c>
      <c r="G85" s="52" t="s">
        <v>42</v>
      </c>
      <c r="H85" s="133" t="s">
        <v>38</v>
      </c>
      <c r="I85" t="str">
        <f t="shared" si="2"/>
        <v>44497SINAPI</v>
      </c>
    </row>
    <row r="86" spans="1:9" ht="25.5" x14ac:dyDescent="0.2">
      <c r="A86" s="53" t="s">
        <v>462</v>
      </c>
      <c r="B86" s="54" t="s">
        <v>42</v>
      </c>
      <c r="C86" s="54" t="s">
        <v>526</v>
      </c>
      <c r="D86" s="129" t="s">
        <v>463</v>
      </c>
      <c r="E86" s="57" t="s">
        <v>80</v>
      </c>
      <c r="F86" s="58">
        <v>0.97</v>
      </c>
      <c r="G86" s="59" t="s">
        <v>42</v>
      </c>
      <c r="H86" s="132" t="s">
        <v>38</v>
      </c>
      <c r="I86" t="str">
        <f t="shared" si="2"/>
        <v>43488SINAPI</v>
      </c>
    </row>
    <row r="87" spans="1:9" ht="25.5" x14ac:dyDescent="0.2">
      <c r="A87" s="46" t="s">
        <v>464</v>
      </c>
      <c r="B87" s="47" t="s">
        <v>42</v>
      </c>
      <c r="C87" s="63" t="s">
        <v>526</v>
      </c>
      <c r="D87" s="130" t="s">
        <v>465</v>
      </c>
      <c r="E87" s="50" t="s">
        <v>80</v>
      </c>
      <c r="F87" s="51">
        <v>0.03</v>
      </c>
      <c r="G87" s="52" t="s">
        <v>42</v>
      </c>
      <c r="H87" s="133" t="s">
        <v>38</v>
      </c>
      <c r="I87" t="str">
        <f t="shared" si="2"/>
        <v>43464SINAPI</v>
      </c>
    </row>
    <row r="88" spans="1:9" ht="51" x14ac:dyDescent="0.2">
      <c r="A88" s="53" t="s">
        <v>180</v>
      </c>
      <c r="B88" s="54" t="s">
        <v>37</v>
      </c>
      <c r="C88" s="54" t="s">
        <v>514</v>
      </c>
      <c r="D88" s="129" t="s">
        <v>181</v>
      </c>
      <c r="E88" s="57" t="s">
        <v>73</v>
      </c>
      <c r="F88" s="58">
        <v>92554.07</v>
      </c>
      <c r="G88" s="59" t="s">
        <v>512</v>
      </c>
      <c r="H88" s="132" t="s">
        <v>530</v>
      </c>
      <c r="I88" t="str">
        <f t="shared" si="2"/>
        <v>471668PRÓPRIA</v>
      </c>
    </row>
    <row r="89" spans="1:9" ht="51" x14ac:dyDescent="0.2">
      <c r="A89" s="46" t="s">
        <v>182</v>
      </c>
      <c r="B89" s="47" t="s">
        <v>37</v>
      </c>
      <c r="C89" s="63" t="s">
        <v>527</v>
      </c>
      <c r="D89" s="130" t="s">
        <v>183</v>
      </c>
      <c r="E89" s="50" t="s">
        <v>73</v>
      </c>
      <c r="F89" s="51">
        <v>23138.52</v>
      </c>
      <c r="G89" s="52" t="s">
        <v>512</v>
      </c>
      <c r="H89" s="133" t="s">
        <v>530</v>
      </c>
      <c r="I89" t="str">
        <f t="shared" si="2"/>
        <v>471652PRÓPRIA</v>
      </c>
    </row>
    <row r="90" spans="1:9" x14ac:dyDescent="0.2">
      <c r="A90" s="53" t="s">
        <v>186</v>
      </c>
      <c r="B90" s="54" t="s">
        <v>42</v>
      </c>
      <c r="C90" s="54" t="s">
        <v>514</v>
      </c>
      <c r="D90" s="129" t="s">
        <v>187</v>
      </c>
      <c r="E90" s="57" t="s">
        <v>73</v>
      </c>
      <c r="F90" s="58">
        <v>8.4499999999999993</v>
      </c>
      <c r="G90" s="59" t="s">
        <v>42</v>
      </c>
      <c r="H90" s="132" t="s">
        <v>38</v>
      </c>
      <c r="I90" t="str">
        <f t="shared" si="2"/>
        <v>34653SINAPI</v>
      </c>
    </row>
    <row r="91" spans="1:9" ht="25.5" x14ac:dyDescent="0.2">
      <c r="A91" s="46" t="s">
        <v>188</v>
      </c>
      <c r="B91" s="47" t="s">
        <v>42</v>
      </c>
      <c r="C91" s="63" t="s">
        <v>514</v>
      </c>
      <c r="D91" s="130" t="s">
        <v>189</v>
      </c>
      <c r="E91" s="50" t="s">
        <v>73</v>
      </c>
      <c r="F91" s="51">
        <v>1.41</v>
      </c>
      <c r="G91" s="52" t="s">
        <v>42</v>
      </c>
      <c r="H91" s="133" t="s">
        <v>38</v>
      </c>
      <c r="I91" t="str">
        <f t="shared" si="2"/>
        <v>1573SINAPI</v>
      </c>
    </row>
    <row r="92" spans="1:9" ht="25.5" x14ac:dyDescent="0.2">
      <c r="A92" s="53" t="s">
        <v>192</v>
      </c>
      <c r="B92" s="54" t="s">
        <v>42</v>
      </c>
      <c r="C92" s="54" t="s">
        <v>514</v>
      </c>
      <c r="D92" s="129" t="s">
        <v>193</v>
      </c>
      <c r="E92" s="57" t="s">
        <v>73</v>
      </c>
      <c r="F92" s="58">
        <v>132.5</v>
      </c>
      <c r="G92" s="59" t="s">
        <v>42</v>
      </c>
      <c r="H92" s="132" t="s">
        <v>38</v>
      </c>
      <c r="I92" t="str">
        <f t="shared" si="2"/>
        <v>39446SINAPI</v>
      </c>
    </row>
    <row r="93" spans="1:9" ht="25.5" x14ac:dyDescent="0.2">
      <c r="A93" s="46" t="s">
        <v>194</v>
      </c>
      <c r="B93" s="47" t="s">
        <v>42</v>
      </c>
      <c r="C93" s="63" t="s">
        <v>514</v>
      </c>
      <c r="D93" s="130" t="s">
        <v>195</v>
      </c>
      <c r="E93" s="50" t="s">
        <v>73</v>
      </c>
      <c r="F93" s="51">
        <v>1.53</v>
      </c>
      <c r="G93" s="52" t="s">
        <v>42</v>
      </c>
      <c r="H93" s="133" t="s">
        <v>38</v>
      </c>
      <c r="I93" t="str">
        <f t="shared" si="2"/>
        <v>1574SINAPI</v>
      </c>
    </row>
    <row r="94" spans="1:9" x14ac:dyDescent="0.2">
      <c r="A94" s="53" t="s">
        <v>198</v>
      </c>
      <c r="B94" s="54" t="s">
        <v>42</v>
      </c>
      <c r="C94" s="54" t="s">
        <v>514</v>
      </c>
      <c r="D94" s="129" t="s">
        <v>199</v>
      </c>
      <c r="E94" s="57" t="s">
        <v>73</v>
      </c>
      <c r="F94" s="58">
        <v>6.46</v>
      </c>
      <c r="G94" s="59" t="s">
        <v>42</v>
      </c>
      <c r="H94" s="132" t="s">
        <v>38</v>
      </c>
      <c r="I94" t="str">
        <f t="shared" si="2"/>
        <v>21127SINAPI</v>
      </c>
    </row>
    <row r="95" spans="1:9" ht="38.25" x14ac:dyDescent="0.2">
      <c r="A95" s="46" t="s">
        <v>200</v>
      </c>
      <c r="B95" s="47" t="s">
        <v>42</v>
      </c>
      <c r="C95" s="63" t="s">
        <v>514</v>
      </c>
      <c r="D95" s="130" t="s">
        <v>201</v>
      </c>
      <c r="E95" s="50" t="s">
        <v>101</v>
      </c>
      <c r="F95" s="51">
        <v>4.79</v>
      </c>
      <c r="G95" s="52" t="s">
        <v>42</v>
      </c>
      <c r="H95" s="133" t="s">
        <v>38</v>
      </c>
      <c r="I95" t="str">
        <f t="shared" si="2"/>
        <v>1021SINAPI</v>
      </c>
    </row>
    <row r="96" spans="1:9" ht="25.5" x14ac:dyDescent="0.2">
      <c r="A96" s="53" t="s">
        <v>204</v>
      </c>
      <c r="B96" s="54" t="s">
        <v>42</v>
      </c>
      <c r="C96" s="54" t="s">
        <v>514</v>
      </c>
      <c r="D96" s="129" t="s">
        <v>205</v>
      </c>
      <c r="E96" s="57" t="s">
        <v>101</v>
      </c>
      <c r="F96" s="58">
        <v>1.66</v>
      </c>
      <c r="G96" s="59" t="s">
        <v>42</v>
      </c>
      <c r="H96" s="132" t="s">
        <v>38</v>
      </c>
      <c r="I96" t="str">
        <f t="shared" si="2"/>
        <v>1013SINAPI</v>
      </c>
    </row>
    <row r="97" spans="1:9" x14ac:dyDescent="0.2">
      <c r="A97" s="46" t="s">
        <v>208</v>
      </c>
      <c r="B97" s="47" t="s">
        <v>42</v>
      </c>
      <c r="C97" s="63" t="s">
        <v>514</v>
      </c>
      <c r="D97" s="130" t="s">
        <v>209</v>
      </c>
      <c r="E97" s="50" t="s">
        <v>101</v>
      </c>
      <c r="F97" s="51">
        <v>9.01</v>
      </c>
      <c r="G97" s="52" t="s">
        <v>42</v>
      </c>
      <c r="H97" s="133" t="s">
        <v>38</v>
      </c>
      <c r="I97" t="str">
        <f t="shared" si="2"/>
        <v>39028SINAPI</v>
      </c>
    </row>
    <row r="98" spans="1:9" x14ac:dyDescent="0.2">
      <c r="A98" s="53" t="s">
        <v>214</v>
      </c>
      <c r="B98" s="54" t="s">
        <v>42</v>
      </c>
      <c r="C98" s="54" t="s">
        <v>514</v>
      </c>
      <c r="D98" s="129" t="s">
        <v>215</v>
      </c>
      <c r="E98" s="57" t="s">
        <v>147</v>
      </c>
      <c r="F98" s="58">
        <v>43.75</v>
      </c>
      <c r="G98" s="59" t="s">
        <v>42</v>
      </c>
      <c r="H98" s="132" t="s">
        <v>38</v>
      </c>
      <c r="I98" t="str">
        <f t="shared" si="2"/>
        <v>7311SINAPI</v>
      </c>
    </row>
    <row r="99" spans="1:9" x14ac:dyDescent="0.2">
      <c r="A99" s="46" t="s">
        <v>216</v>
      </c>
      <c r="B99" s="47" t="s">
        <v>42</v>
      </c>
      <c r="C99" s="63" t="s">
        <v>514</v>
      </c>
      <c r="D99" s="130" t="s">
        <v>217</v>
      </c>
      <c r="E99" s="50" t="s">
        <v>147</v>
      </c>
      <c r="F99" s="51">
        <v>23.8</v>
      </c>
      <c r="G99" s="52" t="s">
        <v>42</v>
      </c>
      <c r="H99" s="133" t="s">
        <v>38</v>
      </c>
      <c r="I99" t="str">
        <f t="shared" si="2"/>
        <v>5318SINAPI</v>
      </c>
    </row>
    <row r="100" spans="1:9" ht="25.5" x14ac:dyDescent="0.2">
      <c r="A100" s="53" t="s">
        <v>220</v>
      </c>
      <c r="B100" s="54" t="s">
        <v>42</v>
      </c>
      <c r="C100" s="54" t="s">
        <v>514</v>
      </c>
      <c r="D100" s="129" t="s">
        <v>221</v>
      </c>
      <c r="E100" s="57" t="s">
        <v>94</v>
      </c>
      <c r="F100" s="58">
        <v>25</v>
      </c>
      <c r="G100" s="59" t="s">
        <v>42</v>
      </c>
      <c r="H100" s="132" t="s">
        <v>38</v>
      </c>
      <c r="I100" t="str">
        <f t="shared" si="2"/>
        <v>43132SINAPI</v>
      </c>
    </row>
    <row r="101" spans="1:9" x14ac:dyDescent="0.2">
      <c r="A101" s="46" t="s">
        <v>222</v>
      </c>
      <c r="B101" s="47" t="s">
        <v>42</v>
      </c>
      <c r="C101" s="63" t="s">
        <v>514</v>
      </c>
      <c r="D101" s="130" t="s">
        <v>223</v>
      </c>
      <c r="E101" s="50" t="s">
        <v>101</v>
      </c>
      <c r="F101" s="51">
        <v>4.9800000000000004</v>
      </c>
      <c r="G101" s="52" t="s">
        <v>42</v>
      </c>
      <c r="H101" s="133" t="s">
        <v>38</v>
      </c>
      <c r="I101" t="str">
        <f t="shared" si="2"/>
        <v>2674SINAPI</v>
      </c>
    </row>
    <row r="102" spans="1:9" ht="25.5" x14ac:dyDescent="0.2">
      <c r="A102" s="53" t="s">
        <v>228</v>
      </c>
      <c r="B102" s="54" t="s">
        <v>42</v>
      </c>
      <c r="C102" s="54" t="s">
        <v>514</v>
      </c>
      <c r="D102" s="129" t="s">
        <v>229</v>
      </c>
      <c r="E102" s="57" t="s">
        <v>73</v>
      </c>
      <c r="F102" s="58">
        <v>2.27</v>
      </c>
      <c r="G102" s="59" t="s">
        <v>42</v>
      </c>
      <c r="H102" s="132" t="s">
        <v>38</v>
      </c>
      <c r="I102" t="str">
        <f t="shared" si="2"/>
        <v>1879SINAPI</v>
      </c>
    </row>
    <row r="103" spans="1:9" x14ac:dyDescent="0.2">
      <c r="A103" s="46" t="s">
        <v>232</v>
      </c>
      <c r="B103" s="47" t="s">
        <v>42</v>
      </c>
      <c r="C103" s="63" t="s">
        <v>514</v>
      </c>
      <c r="D103" s="130" t="s">
        <v>233</v>
      </c>
      <c r="E103" s="50" t="s">
        <v>73</v>
      </c>
      <c r="F103" s="51">
        <v>7.22</v>
      </c>
      <c r="G103" s="52" t="s">
        <v>42</v>
      </c>
      <c r="H103" s="133" t="s">
        <v>38</v>
      </c>
      <c r="I103" t="str">
        <f t="shared" si="2"/>
        <v>39334SINAPI</v>
      </c>
    </row>
    <row r="104" spans="1:9" x14ac:dyDescent="0.2">
      <c r="A104" s="53" t="s">
        <v>466</v>
      </c>
      <c r="B104" s="54" t="s">
        <v>42</v>
      </c>
      <c r="C104" s="54" t="s">
        <v>514</v>
      </c>
      <c r="D104" s="129" t="s">
        <v>467</v>
      </c>
      <c r="E104" s="57" t="s">
        <v>73</v>
      </c>
      <c r="F104" s="58">
        <v>7.78</v>
      </c>
      <c r="G104" s="59" t="s">
        <v>42</v>
      </c>
      <c r="H104" s="132" t="s">
        <v>38</v>
      </c>
      <c r="I104" t="str">
        <f t="shared" si="2"/>
        <v>38112SINAPI</v>
      </c>
    </row>
    <row r="105" spans="1:9" ht="25.5" x14ac:dyDescent="0.2">
      <c r="A105" s="46" t="s">
        <v>468</v>
      </c>
      <c r="B105" s="47" t="s">
        <v>42</v>
      </c>
      <c r="C105" s="63" t="s">
        <v>514</v>
      </c>
      <c r="D105" s="130" t="s">
        <v>469</v>
      </c>
      <c r="E105" s="50" t="s">
        <v>73</v>
      </c>
      <c r="F105" s="51">
        <v>1.71</v>
      </c>
      <c r="G105" s="52" t="s">
        <v>42</v>
      </c>
      <c r="H105" s="133" t="s">
        <v>38</v>
      </c>
      <c r="I105" t="str">
        <f t="shared" si="2"/>
        <v>38099SINAPI</v>
      </c>
    </row>
    <row r="106" spans="1:9" ht="25.5" x14ac:dyDescent="0.2">
      <c r="A106" s="53" t="s">
        <v>470</v>
      </c>
      <c r="B106" s="54" t="s">
        <v>42</v>
      </c>
      <c r="C106" s="54" t="s">
        <v>514</v>
      </c>
      <c r="D106" s="129" t="s">
        <v>471</v>
      </c>
      <c r="E106" s="57" t="s">
        <v>73</v>
      </c>
      <c r="F106" s="58">
        <v>3.29</v>
      </c>
      <c r="G106" s="59" t="s">
        <v>42</v>
      </c>
      <c r="H106" s="132" t="s">
        <v>38</v>
      </c>
      <c r="I106" t="str">
        <f t="shared" si="2"/>
        <v>38094SINAPI</v>
      </c>
    </row>
    <row r="107" spans="1:9" ht="25.5" x14ac:dyDescent="0.2">
      <c r="A107" s="46" t="s">
        <v>246</v>
      </c>
      <c r="B107" s="47" t="s">
        <v>42</v>
      </c>
      <c r="C107" s="63" t="s">
        <v>514</v>
      </c>
      <c r="D107" s="130" t="s">
        <v>247</v>
      </c>
      <c r="E107" s="50" t="s">
        <v>101</v>
      </c>
      <c r="F107" s="51">
        <v>3.99</v>
      </c>
      <c r="G107" s="52" t="s">
        <v>42</v>
      </c>
      <c r="H107" s="133" t="s">
        <v>38</v>
      </c>
      <c r="I107" t="str">
        <f t="shared" si="2"/>
        <v>39244SINAPI</v>
      </c>
    </row>
    <row r="108" spans="1:9" ht="25.5" x14ac:dyDescent="0.2">
      <c r="A108" s="53" t="s">
        <v>476</v>
      </c>
      <c r="B108" s="54" t="s">
        <v>42</v>
      </c>
      <c r="C108" s="54" t="s">
        <v>514</v>
      </c>
      <c r="D108" s="129" t="s">
        <v>477</v>
      </c>
      <c r="E108" s="57" t="s">
        <v>73</v>
      </c>
      <c r="F108" s="58">
        <v>0.78</v>
      </c>
      <c r="G108" s="59" t="s">
        <v>42</v>
      </c>
      <c r="H108" s="132" t="s">
        <v>38</v>
      </c>
      <c r="I108" t="str">
        <f t="shared" si="2"/>
        <v>39140SINAPI</v>
      </c>
    </row>
    <row r="109" spans="1:9" ht="25.5" x14ac:dyDescent="0.2">
      <c r="A109" s="46" t="s">
        <v>480</v>
      </c>
      <c r="B109" s="47" t="s">
        <v>42</v>
      </c>
      <c r="C109" s="63" t="s">
        <v>526</v>
      </c>
      <c r="D109" s="130" t="s">
        <v>481</v>
      </c>
      <c r="E109" s="50" t="s">
        <v>80</v>
      </c>
      <c r="F109" s="51">
        <v>1.3</v>
      </c>
      <c r="G109" s="52" t="s">
        <v>42</v>
      </c>
      <c r="H109" s="133" t="s">
        <v>38</v>
      </c>
      <c r="I109" t="str">
        <f t="shared" si="2"/>
        <v>43485SINAPI</v>
      </c>
    </row>
    <row r="110" spans="1:9" ht="25.5" x14ac:dyDescent="0.2">
      <c r="A110" s="53" t="s">
        <v>482</v>
      </c>
      <c r="B110" s="54" t="s">
        <v>42</v>
      </c>
      <c r="C110" s="54" t="s">
        <v>526</v>
      </c>
      <c r="D110" s="129" t="s">
        <v>483</v>
      </c>
      <c r="E110" s="57" t="s">
        <v>80</v>
      </c>
      <c r="F110" s="58">
        <v>0.44</v>
      </c>
      <c r="G110" s="59" t="s">
        <v>42</v>
      </c>
      <c r="H110" s="132" t="s">
        <v>38</v>
      </c>
      <c r="I110" t="str">
        <f t="shared" ref="I110:I141" si="3">A110&amp;B110</f>
        <v>43461SINAPI</v>
      </c>
    </row>
    <row r="111" spans="1:9" x14ac:dyDescent="0.2">
      <c r="A111" s="46" t="s">
        <v>484</v>
      </c>
      <c r="B111" s="47" t="s">
        <v>42</v>
      </c>
      <c r="C111" s="63" t="s">
        <v>527</v>
      </c>
      <c r="D111" s="130" t="s">
        <v>485</v>
      </c>
      <c r="E111" s="50" t="s">
        <v>80</v>
      </c>
      <c r="F111" s="51">
        <v>31.03</v>
      </c>
      <c r="G111" s="52" t="s">
        <v>42</v>
      </c>
      <c r="H111" s="133" t="s">
        <v>38</v>
      </c>
      <c r="I111" t="str">
        <f t="shared" si="3"/>
        <v>2696SINAPI</v>
      </c>
    </row>
    <row r="112" spans="1:9" x14ac:dyDescent="0.2">
      <c r="A112" s="53" t="s">
        <v>488</v>
      </c>
      <c r="B112" s="54" t="s">
        <v>42</v>
      </c>
      <c r="C112" s="54" t="s">
        <v>527</v>
      </c>
      <c r="D112" s="129" t="s">
        <v>489</v>
      </c>
      <c r="E112" s="57" t="s">
        <v>80</v>
      </c>
      <c r="F112" s="58">
        <v>23.35</v>
      </c>
      <c r="G112" s="59" t="s">
        <v>42</v>
      </c>
      <c r="H112" s="132" t="s">
        <v>38</v>
      </c>
      <c r="I112" t="str">
        <f t="shared" si="3"/>
        <v>246SINAPI</v>
      </c>
    </row>
    <row r="113" spans="1:9" ht="25.5" x14ac:dyDescent="0.2">
      <c r="A113" s="46" t="s">
        <v>250</v>
      </c>
      <c r="B113" s="47" t="s">
        <v>42</v>
      </c>
      <c r="C113" s="63" t="s">
        <v>514</v>
      </c>
      <c r="D113" s="130" t="s">
        <v>251</v>
      </c>
      <c r="E113" s="50" t="s">
        <v>101</v>
      </c>
      <c r="F113" s="51">
        <v>6.36</v>
      </c>
      <c r="G113" s="52" t="s">
        <v>42</v>
      </c>
      <c r="H113" s="133" t="s">
        <v>38</v>
      </c>
      <c r="I113" t="str">
        <f t="shared" si="3"/>
        <v>39598SINAPI</v>
      </c>
    </row>
    <row r="114" spans="1:9" x14ac:dyDescent="0.2">
      <c r="A114" s="53" t="s">
        <v>254</v>
      </c>
      <c r="B114" s="54" t="s">
        <v>37</v>
      </c>
      <c r="C114" s="54" t="s">
        <v>514</v>
      </c>
      <c r="D114" s="129" t="s">
        <v>255</v>
      </c>
      <c r="E114" s="57" t="s">
        <v>101</v>
      </c>
      <c r="F114" s="58">
        <v>39.74</v>
      </c>
      <c r="G114" s="59" t="s">
        <v>512</v>
      </c>
      <c r="H114" s="132" t="s">
        <v>38</v>
      </c>
      <c r="I114" t="str">
        <f t="shared" si="3"/>
        <v>471654PRÓPRIA</v>
      </c>
    </row>
    <row r="115" spans="1:9" x14ac:dyDescent="0.2">
      <c r="A115" s="46" t="s">
        <v>258</v>
      </c>
      <c r="B115" s="47" t="s">
        <v>42</v>
      </c>
      <c r="C115" s="63" t="s">
        <v>514</v>
      </c>
      <c r="D115" s="130" t="s">
        <v>259</v>
      </c>
      <c r="E115" s="50" t="s">
        <v>147</v>
      </c>
      <c r="F115" s="51">
        <v>28.5</v>
      </c>
      <c r="G115" s="52" t="s">
        <v>42</v>
      </c>
      <c r="H115" s="133" t="s">
        <v>38</v>
      </c>
      <c r="I115" t="str">
        <f t="shared" si="3"/>
        <v>7356SINAPI</v>
      </c>
    </row>
    <row r="116" spans="1:9" ht="25.5" x14ac:dyDescent="0.2">
      <c r="A116" s="53" t="s">
        <v>264</v>
      </c>
      <c r="B116" s="54" t="s">
        <v>37</v>
      </c>
      <c r="C116" s="54" t="s">
        <v>514</v>
      </c>
      <c r="D116" s="129" t="s">
        <v>265</v>
      </c>
      <c r="E116" s="57" t="s">
        <v>73</v>
      </c>
      <c r="F116" s="58">
        <v>52.49</v>
      </c>
      <c r="G116" s="59" t="s">
        <v>512</v>
      </c>
      <c r="H116" s="132" t="s">
        <v>525</v>
      </c>
      <c r="I116" t="str">
        <f t="shared" si="3"/>
        <v>471664PRÓPRIA</v>
      </c>
    </row>
    <row r="117" spans="1:9" ht="25.5" x14ac:dyDescent="0.2">
      <c r="A117" s="46" t="s">
        <v>268</v>
      </c>
      <c r="B117" s="47" t="s">
        <v>37</v>
      </c>
      <c r="C117" s="63" t="s">
        <v>514</v>
      </c>
      <c r="D117" s="130" t="s">
        <v>269</v>
      </c>
      <c r="E117" s="50" t="s">
        <v>73</v>
      </c>
      <c r="F117" s="51">
        <v>60.38</v>
      </c>
      <c r="G117" s="52" t="s">
        <v>512</v>
      </c>
      <c r="H117" s="133" t="s">
        <v>525</v>
      </c>
      <c r="I117" t="str">
        <f t="shared" si="3"/>
        <v>471665PRÓPRIA</v>
      </c>
    </row>
    <row r="118" spans="1:9" ht="25.5" x14ac:dyDescent="0.2">
      <c r="A118" s="53" t="s">
        <v>272</v>
      </c>
      <c r="B118" s="54" t="s">
        <v>42</v>
      </c>
      <c r="C118" s="54" t="s">
        <v>514</v>
      </c>
      <c r="D118" s="129" t="s">
        <v>273</v>
      </c>
      <c r="E118" s="57" t="s">
        <v>101</v>
      </c>
      <c r="F118" s="58">
        <v>2.63</v>
      </c>
      <c r="G118" s="59" t="s">
        <v>42</v>
      </c>
      <c r="H118" s="132" t="s">
        <v>38</v>
      </c>
      <c r="I118" t="str">
        <f t="shared" si="3"/>
        <v>1014SINAPI</v>
      </c>
    </row>
    <row r="119" spans="1:9" ht="51" x14ac:dyDescent="0.2">
      <c r="A119" s="46" t="s">
        <v>279</v>
      </c>
      <c r="B119" s="47" t="s">
        <v>42</v>
      </c>
      <c r="C119" s="63" t="s">
        <v>531</v>
      </c>
      <c r="D119" s="130" t="s">
        <v>280</v>
      </c>
      <c r="E119" s="50" t="s">
        <v>276</v>
      </c>
      <c r="F119" s="51">
        <v>52</v>
      </c>
      <c r="G119" s="52" t="s">
        <v>42</v>
      </c>
      <c r="H119" s="133" t="s">
        <v>38</v>
      </c>
      <c r="I119" t="str">
        <f t="shared" si="3"/>
        <v>10527SINAPI</v>
      </c>
    </row>
    <row r="120" spans="1:9" ht="25.5" x14ac:dyDescent="0.2">
      <c r="A120" s="53" t="s">
        <v>285</v>
      </c>
      <c r="B120" s="54" t="s">
        <v>42</v>
      </c>
      <c r="C120" s="54" t="s">
        <v>514</v>
      </c>
      <c r="D120" s="129" t="s">
        <v>286</v>
      </c>
      <c r="E120" s="57" t="s">
        <v>101</v>
      </c>
      <c r="F120" s="58">
        <v>54.07</v>
      </c>
      <c r="G120" s="59" t="s">
        <v>42</v>
      </c>
      <c r="H120" s="132" t="s">
        <v>38</v>
      </c>
      <c r="I120" t="str">
        <f t="shared" si="3"/>
        <v>21012SINAPI</v>
      </c>
    </row>
    <row r="121" spans="1:9" ht="25.5" x14ac:dyDescent="0.2">
      <c r="A121" s="46" t="s">
        <v>287</v>
      </c>
      <c r="B121" s="47" t="s">
        <v>42</v>
      </c>
      <c r="C121" s="63" t="s">
        <v>514</v>
      </c>
      <c r="D121" s="130" t="s">
        <v>288</v>
      </c>
      <c r="E121" s="50" t="s">
        <v>101</v>
      </c>
      <c r="F121" s="51">
        <v>48.93</v>
      </c>
      <c r="G121" s="52" t="s">
        <v>42</v>
      </c>
      <c r="H121" s="133" t="s">
        <v>38</v>
      </c>
      <c r="I121" t="str">
        <f t="shared" si="3"/>
        <v>21011SINAPI</v>
      </c>
    </row>
    <row r="122" spans="1:9" ht="25.5" x14ac:dyDescent="0.2">
      <c r="A122" s="53" t="s">
        <v>289</v>
      </c>
      <c r="B122" s="54" t="s">
        <v>42</v>
      </c>
      <c r="C122" s="54" t="s">
        <v>514</v>
      </c>
      <c r="D122" s="129" t="s">
        <v>290</v>
      </c>
      <c r="E122" s="57" t="s">
        <v>101</v>
      </c>
      <c r="F122" s="58">
        <v>33.57</v>
      </c>
      <c r="G122" s="59" t="s">
        <v>42</v>
      </c>
      <c r="H122" s="132" t="s">
        <v>38</v>
      </c>
      <c r="I122" t="str">
        <f t="shared" si="3"/>
        <v>21010SINAPI</v>
      </c>
    </row>
    <row r="123" spans="1:9" ht="25.5" x14ac:dyDescent="0.2">
      <c r="A123" s="46" t="s">
        <v>291</v>
      </c>
      <c r="B123" s="47" t="s">
        <v>42</v>
      </c>
      <c r="C123" s="63" t="s">
        <v>514</v>
      </c>
      <c r="D123" s="130" t="s">
        <v>292</v>
      </c>
      <c r="E123" s="50" t="s">
        <v>101</v>
      </c>
      <c r="F123" s="51">
        <v>25</v>
      </c>
      <c r="G123" s="52" t="s">
        <v>42</v>
      </c>
      <c r="H123" s="133" t="s">
        <v>38</v>
      </c>
      <c r="I123" t="str">
        <f t="shared" si="3"/>
        <v>21009SINAPI</v>
      </c>
    </row>
    <row r="124" spans="1:9" ht="25.5" x14ac:dyDescent="0.2">
      <c r="A124" s="53" t="s">
        <v>293</v>
      </c>
      <c r="B124" s="54" t="s">
        <v>42</v>
      </c>
      <c r="C124" s="54" t="s">
        <v>514</v>
      </c>
      <c r="D124" s="129" t="s">
        <v>294</v>
      </c>
      <c r="E124" s="57" t="s">
        <v>73</v>
      </c>
      <c r="F124" s="58">
        <v>2.89</v>
      </c>
      <c r="G124" s="59" t="s">
        <v>42</v>
      </c>
      <c r="H124" s="132" t="s">
        <v>38</v>
      </c>
      <c r="I124" t="str">
        <f t="shared" si="3"/>
        <v>11964SINAPI</v>
      </c>
    </row>
    <row r="125" spans="1:9" x14ac:dyDescent="0.2">
      <c r="A125" s="46" t="s">
        <v>295</v>
      </c>
      <c r="B125" s="47" t="s">
        <v>42</v>
      </c>
      <c r="C125" s="63" t="s">
        <v>514</v>
      </c>
      <c r="D125" s="130" t="s">
        <v>296</v>
      </c>
      <c r="E125" s="50" t="s">
        <v>94</v>
      </c>
      <c r="F125" s="51">
        <v>28.09</v>
      </c>
      <c r="G125" s="52" t="s">
        <v>42</v>
      </c>
      <c r="H125" s="133" t="s">
        <v>38</v>
      </c>
      <c r="I125" t="str">
        <f t="shared" si="3"/>
        <v>11002SINAPI</v>
      </c>
    </row>
    <row r="126" spans="1:9" x14ac:dyDescent="0.2">
      <c r="A126" s="53" t="s">
        <v>297</v>
      </c>
      <c r="B126" s="54" t="s">
        <v>42</v>
      </c>
      <c r="C126" s="54" t="s">
        <v>514</v>
      </c>
      <c r="D126" s="129" t="s">
        <v>298</v>
      </c>
      <c r="E126" s="57" t="s">
        <v>94</v>
      </c>
      <c r="F126" s="58">
        <v>41.87</v>
      </c>
      <c r="G126" s="59" t="s">
        <v>42</v>
      </c>
      <c r="H126" s="132" t="s">
        <v>38</v>
      </c>
      <c r="I126" t="str">
        <f t="shared" si="3"/>
        <v>156SINAPI</v>
      </c>
    </row>
    <row r="127" spans="1:9" x14ac:dyDescent="0.2">
      <c r="A127" s="46" t="s">
        <v>495</v>
      </c>
      <c r="B127" s="47" t="s">
        <v>42</v>
      </c>
      <c r="C127" s="63" t="s">
        <v>527</v>
      </c>
      <c r="D127" s="130" t="s">
        <v>496</v>
      </c>
      <c r="E127" s="50" t="s">
        <v>80</v>
      </c>
      <c r="F127" s="51">
        <v>23.35</v>
      </c>
      <c r="G127" s="52" t="s">
        <v>42</v>
      </c>
      <c r="H127" s="133" t="s">
        <v>38</v>
      </c>
      <c r="I127" t="str">
        <f t="shared" si="3"/>
        <v>252SINAPI</v>
      </c>
    </row>
    <row r="128" spans="1:9" ht="25.5" x14ac:dyDescent="0.2">
      <c r="A128" s="53" t="s">
        <v>303</v>
      </c>
      <c r="B128" s="54" t="s">
        <v>42</v>
      </c>
      <c r="C128" s="54" t="s">
        <v>514</v>
      </c>
      <c r="D128" s="129" t="s">
        <v>304</v>
      </c>
      <c r="E128" s="57" t="s">
        <v>85</v>
      </c>
      <c r="F128" s="58">
        <v>535.57000000000005</v>
      </c>
      <c r="G128" s="59" t="s">
        <v>42</v>
      </c>
      <c r="H128" s="132" t="s">
        <v>38</v>
      </c>
      <c r="I128" t="str">
        <f t="shared" si="3"/>
        <v>38186SINAPI</v>
      </c>
    </row>
    <row r="129" spans="1:9" x14ac:dyDescent="0.2">
      <c r="A129" s="46" t="s">
        <v>305</v>
      </c>
      <c r="B129" s="47" t="s">
        <v>42</v>
      </c>
      <c r="C129" s="63" t="s">
        <v>514</v>
      </c>
      <c r="D129" s="130" t="s">
        <v>306</v>
      </c>
      <c r="E129" s="50" t="s">
        <v>94</v>
      </c>
      <c r="F129" s="51">
        <v>2.2400000000000002</v>
      </c>
      <c r="G129" s="52" t="s">
        <v>42</v>
      </c>
      <c r="H129" s="133" t="s">
        <v>38</v>
      </c>
      <c r="I129" t="str">
        <f t="shared" si="3"/>
        <v>37595SINAPI</v>
      </c>
    </row>
    <row r="130" spans="1:9" x14ac:dyDescent="0.2">
      <c r="A130" s="53" t="s">
        <v>499</v>
      </c>
      <c r="B130" s="54" t="s">
        <v>42</v>
      </c>
      <c r="C130" s="54" t="s">
        <v>527</v>
      </c>
      <c r="D130" s="129" t="s">
        <v>500</v>
      </c>
      <c r="E130" s="57" t="s">
        <v>80</v>
      </c>
      <c r="F130" s="58">
        <v>30.56</v>
      </c>
      <c r="G130" s="59" t="s">
        <v>42</v>
      </c>
      <c r="H130" s="132" t="s">
        <v>38</v>
      </c>
      <c r="I130" t="str">
        <f t="shared" si="3"/>
        <v>4750SINAPI</v>
      </c>
    </row>
    <row r="131" spans="1:9" ht="25.5" x14ac:dyDescent="0.2">
      <c r="A131" s="46" t="s">
        <v>309</v>
      </c>
      <c r="B131" s="47" t="s">
        <v>42</v>
      </c>
      <c r="C131" s="63" t="s">
        <v>514</v>
      </c>
      <c r="D131" s="130" t="s">
        <v>310</v>
      </c>
      <c r="E131" s="50" t="s">
        <v>73</v>
      </c>
      <c r="F131" s="51">
        <v>12.27</v>
      </c>
      <c r="G131" s="52" t="s">
        <v>42</v>
      </c>
      <c r="H131" s="133" t="s">
        <v>38</v>
      </c>
      <c r="I131" t="str">
        <f t="shared" si="3"/>
        <v>4346.SINAPI</v>
      </c>
    </row>
    <row r="132" spans="1:9" x14ac:dyDescent="0.2">
      <c r="A132" s="53" t="s">
        <v>311</v>
      </c>
      <c r="B132" s="54" t="s">
        <v>42</v>
      </c>
      <c r="C132" s="54" t="s">
        <v>514</v>
      </c>
      <c r="D132" s="129" t="s">
        <v>312</v>
      </c>
      <c r="E132" s="57" t="s">
        <v>73</v>
      </c>
      <c r="F132" s="58">
        <v>0.37</v>
      </c>
      <c r="G132" s="59" t="s">
        <v>42</v>
      </c>
      <c r="H132" s="132" t="s">
        <v>38</v>
      </c>
      <c r="I132" t="str">
        <f t="shared" si="3"/>
        <v>4374SINAPI</v>
      </c>
    </row>
    <row r="133" spans="1:9" ht="38.25" x14ac:dyDescent="0.2">
      <c r="A133" s="46" t="s">
        <v>316</v>
      </c>
      <c r="B133" s="47" t="s">
        <v>37</v>
      </c>
      <c r="C133" s="63" t="s">
        <v>527</v>
      </c>
      <c r="D133" s="130" t="s">
        <v>317</v>
      </c>
      <c r="E133" s="50" t="s">
        <v>73</v>
      </c>
      <c r="F133" s="51">
        <v>5120</v>
      </c>
      <c r="G133" s="52" t="s">
        <v>512</v>
      </c>
      <c r="H133" s="133" t="s">
        <v>532</v>
      </c>
      <c r="I133" t="str">
        <f t="shared" si="3"/>
        <v>471669PRÓPRIA</v>
      </c>
    </row>
    <row r="134" spans="1:9" ht="38.25" x14ac:dyDescent="0.2">
      <c r="A134" s="53" t="s">
        <v>318</v>
      </c>
      <c r="B134" s="54" t="s">
        <v>37</v>
      </c>
      <c r="C134" s="54" t="s">
        <v>514</v>
      </c>
      <c r="D134" s="129" t="s">
        <v>319</v>
      </c>
      <c r="E134" s="57" t="s">
        <v>73</v>
      </c>
      <c r="F134" s="51">
        <v>20480</v>
      </c>
      <c r="G134" s="59" t="s">
        <v>512</v>
      </c>
      <c r="H134" s="132" t="s">
        <v>532</v>
      </c>
      <c r="I134" t="str">
        <f t="shared" si="3"/>
        <v>471666PRÓPRIA</v>
      </c>
    </row>
    <row r="135" spans="1:9" x14ac:dyDescent="0.2">
      <c r="A135" s="46" t="s">
        <v>324</v>
      </c>
      <c r="B135" s="47" t="s">
        <v>322</v>
      </c>
      <c r="C135" s="63" t="s">
        <v>527</v>
      </c>
      <c r="D135" s="130" t="s">
        <v>325</v>
      </c>
      <c r="E135" s="50" t="s">
        <v>80</v>
      </c>
      <c r="F135" s="51">
        <v>21.1</v>
      </c>
      <c r="G135" s="52" t="s">
        <v>38</v>
      </c>
      <c r="H135" s="133" t="s">
        <v>38</v>
      </c>
      <c r="I135" t="str">
        <f t="shared" si="3"/>
        <v>I0042SEINFRA-CE</v>
      </c>
    </row>
    <row r="136" spans="1:9" x14ac:dyDescent="0.2">
      <c r="A136" s="53" t="s">
        <v>326</v>
      </c>
      <c r="B136" s="54" t="s">
        <v>322</v>
      </c>
      <c r="C136" s="54" t="s">
        <v>527</v>
      </c>
      <c r="D136" s="129" t="s">
        <v>327</v>
      </c>
      <c r="E136" s="57" t="s">
        <v>80</v>
      </c>
      <c r="F136" s="58">
        <v>26.85</v>
      </c>
      <c r="G136" s="59" t="s">
        <v>38</v>
      </c>
      <c r="H136" s="132" t="s">
        <v>38</v>
      </c>
      <c r="I136" t="str">
        <f t="shared" si="3"/>
        <v>I2312SEINFRA-CE</v>
      </c>
    </row>
    <row r="137" spans="1:9" ht="38.25" x14ac:dyDescent="0.2">
      <c r="A137" s="46" t="s">
        <v>328</v>
      </c>
      <c r="B137" s="47" t="s">
        <v>42</v>
      </c>
      <c r="C137" s="63" t="s">
        <v>514</v>
      </c>
      <c r="D137" s="130" t="s">
        <v>329</v>
      </c>
      <c r="E137" s="50" t="s">
        <v>101</v>
      </c>
      <c r="F137" s="51">
        <v>9.98</v>
      </c>
      <c r="G137" s="52" t="s">
        <v>42</v>
      </c>
      <c r="H137" s="133" t="s">
        <v>38</v>
      </c>
      <c r="I137" t="str">
        <f t="shared" si="3"/>
        <v>39258SINAPI</v>
      </c>
    </row>
    <row r="138" spans="1:9" ht="25.5" x14ac:dyDescent="0.2">
      <c r="A138" s="53" t="s">
        <v>342</v>
      </c>
      <c r="B138" s="54" t="s">
        <v>37</v>
      </c>
      <c r="C138" s="54" t="s">
        <v>514</v>
      </c>
      <c r="D138" s="129" t="s">
        <v>343</v>
      </c>
      <c r="E138" s="57" t="s">
        <v>101</v>
      </c>
      <c r="F138" s="58">
        <v>6.09</v>
      </c>
      <c r="G138" s="59" t="s">
        <v>512</v>
      </c>
      <c r="H138" s="132" t="s">
        <v>525</v>
      </c>
      <c r="I138" t="str">
        <f t="shared" si="3"/>
        <v>471667PRÓPRIA</v>
      </c>
    </row>
    <row r="139" spans="1:9" ht="25.5" x14ac:dyDescent="0.2">
      <c r="A139" s="46" t="s">
        <v>346</v>
      </c>
      <c r="B139" s="47" t="s">
        <v>37</v>
      </c>
      <c r="C139" s="63" t="s">
        <v>514</v>
      </c>
      <c r="D139" s="130" t="s">
        <v>347</v>
      </c>
      <c r="E139" s="50" t="s">
        <v>73</v>
      </c>
      <c r="F139" s="51">
        <v>930</v>
      </c>
      <c r="G139" s="52" t="s">
        <v>512</v>
      </c>
      <c r="H139" s="133" t="s">
        <v>525</v>
      </c>
      <c r="I139" t="str">
        <f t="shared" si="3"/>
        <v>471658PRÓPRIA</v>
      </c>
    </row>
    <row r="140" spans="1:9" ht="25.5" x14ac:dyDescent="0.2">
      <c r="A140" s="53" t="s">
        <v>350</v>
      </c>
      <c r="B140" s="54" t="s">
        <v>42</v>
      </c>
      <c r="C140" s="54" t="s">
        <v>514</v>
      </c>
      <c r="D140" s="129" t="s">
        <v>351</v>
      </c>
      <c r="E140" s="57" t="s">
        <v>85</v>
      </c>
      <c r="F140" s="58">
        <v>364.5</v>
      </c>
      <c r="G140" s="59" t="s">
        <v>42</v>
      </c>
      <c r="H140" s="132" t="s">
        <v>38</v>
      </c>
      <c r="I140" t="str">
        <f t="shared" si="3"/>
        <v>5031SINAPI</v>
      </c>
    </row>
    <row r="141" spans="1:9" ht="25.5" x14ac:dyDescent="0.2">
      <c r="A141" s="46" t="s">
        <v>352</v>
      </c>
      <c r="B141" s="47" t="s">
        <v>42</v>
      </c>
      <c r="C141" s="63" t="s">
        <v>514</v>
      </c>
      <c r="D141" s="130" t="s">
        <v>353</v>
      </c>
      <c r="E141" s="50" t="s">
        <v>73</v>
      </c>
      <c r="F141" s="51">
        <v>216.74</v>
      </c>
      <c r="G141" s="52" t="s">
        <v>42</v>
      </c>
      <c r="H141" s="133" t="s">
        <v>38</v>
      </c>
      <c r="I141" t="str">
        <f t="shared" si="3"/>
        <v>11560SINAPI</v>
      </c>
    </row>
    <row r="142" spans="1:9" ht="25.5" x14ac:dyDescent="0.2">
      <c r="A142" s="53" t="s">
        <v>354</v>
      </c>
      <c r="B142" s="54" t="s">
        <v>37</v>
      </c>
      <c r="C142" s="54" t="s">
        <v>514</v>
      </c>
      <c r="D142" s="129" t="s">
        <v>355</v>
      </c>
      <c r="E142" s="57" t="s">
        <v>73</v>
      </c>
      <c r="F142" s="58">
        <v>198.5</v>
      </c>
      <c r="G142" s="59" t="s">
        <v>512</v>
      </c>
      <c r="H142" s="132" t="s">
        <v>525</v>
      </c>
      <c r="I142" t="str">
        <f t="shared" ref="I142:I147" si="4">A142&amp;B142</f>
        <v>471663PRÓPRIA</v>
      </c>
    </row>
    <row r="143" spans="1:9" ht="25.5" x14ac:dyDescent="0.2">
      <c r="A143" s="46" t="s">
        <v>358</v>
      </c>
      <c r="B143" s="47" t="s">
        <v>37</v>
      </c>
      <c r="C143" s="63" t="s">
        <v>514</v>
      </c>
      <c r="D143" s="130" t="s">
        <v>359</v>
      </c>
      <c r="E143" s="50" t="s">
        <v>73</v>
      </c>
      <c r="F143" s="51">
        <v>1394.48</v>
      </c>
      <c r="G143" s="52" t="s">
        <v>512</v>
      </c>
      <c r="H143" s="133" t="s">
        <v>525</v>
      </c>
      <c r="I143" t="str">
        <f t="shared" si="4"/>
        <v>471659PRÓPRIA</v>
      </c>
    </row>
    <row r="144" spans="1:9" ht="25.5" x14ac:dyDescent="0.2">
      <c r="A144" s="53" t="s">
        <v>362</v>
      </c>
      <c r="B144" s="54" t="s">
        <v>37</v>
      </c>
      <c r="C144" s="54" t="s">
        <v>514</v>
      </c>
      <c r="D144" s="129" t="s">
        <v>363</v>
      </c>
      <c r="E144" s="57" t="s">
        <v>73</v>
      </c>
      <c r="F144" s="58">
        <v>330.47</v>
      </c>
      <c r="G144" s="59" t="s">
        <v>512</v>
      </c>
      <c r="H144" s="132" t="s">
        <v>525</v>
      </c>
      <c r="I144" t="str">
        <f t="shared" si="4"/>
        <v>471660PRÓPRIA</v>
      </c>
    </row>
    <row r="145" spans="1:9" ht="25.5" x14ac:dyDescent="0.2">
      <c r="A145" s="46" t="s">
        <v>366</v>
      </c>
      <c r="B145" s="47" t="s">
        <v>37</v>
      </c>
      <c r="C145" s="63" t="s">
        <v>514</v>
      </c>
      <c r="D145" s="130" t="s">
        <v>367</v>
      </c>
      <c r="E145" s="50" t="s">
        <v>73</v>
      </c>
      <c r="F145" s="51">
        <v>95.8</v>
      </c>
      <c r="G145" s="52" t="s">
        <v>512</v>
      </c>
      <c r="H145" s="133" t="s">
        <v>525</v>
      </c>
      <c r="I145" t="str">
        <f t="shared" si="4"/>
        <v>471661PRÓPRIA</v>
      </c>
    </row>
    <row r="146" spans="1:9" ht="25.5" x14ac:dyDescent="0.2">
      <c r="A146" s="53" t="s">
        <v>370</v>
      </c>
      <c r="B146" s="54" t="s">
        <v>37</v>
      </c>
      <c r="C146" s="54" t="s">
        <v>514</v>
      </c>
      <c r="D146" s="129" t="s">
        <v>371</v>
      </c>
      <c r="E146" s="57" t="s">
        <v>73</v>
      </c>
      <c r="F146" s="58">
        <v>348.21</v>
      </c>
      <c r="G146" s="59" t="s">
        <v>512</v>
      </c>
      <c r="H146" s="132" t="s">
        <v>525</v>
      </c>
      <c r="I146" t="str">
        <f t="shared" si="4"/>
        <v>471662PRÓPRIA</v>
      </c>
    </row>
    <row r="147" spans="1:9" ht="25.5" x14ac:dyDescent="0.2">
      <c r="A147" s="46" t="s">
        <v>376</v>
      </c>
      <c r="B147" s="47" t="s">
        <v>37</v>
      </c>
      <c r="C147" s="63" t="s">
        <v>514</v>
      </c>
      <c r="D147" s="130" t="s">
        <v>377</v>
      </c>
      <c r="E147" s="50" t="s">
        <v>73</v>
      </c>
      <c r="F147" s="51">
        <v>166.03</v>
      </c>
      <c r="G147" s="52" t="s">
        <v>512</v>
      </c>
      <c r="H147" s="133" t="s">
        <v>533</v>
      </c>
      <c r="I147" t="str">
        <f t="shared" si="4"/>
        <v>471670PRÓPRIA</v>
      </c>
    </row>
  </sheetData>
  <mergeCells count="18">
    <mergeCell ref="A1:G1"/>
    <mergeCell ref="B2:E2"/>
    <mergeCell ref="F2:G8"/>
    <mergeCell ref="B3:E3"/>
    <mergeCell ref="B4:E4"/>
    <mergeCell ref="B5:E5"/>
    <mergeCell ref="B6:E6"/>
    <mergeCell ref="B7:E7"/>
    <mergeCell ref="B8:E8"/>
    <mergeCell ref="H12:H13"/>
    <mergeCell ref="A11:G11"/>
    <mergeCell ref="A12:A13"/>
    <mergeCell ref="B12:B13"/>
    <mergeCell ref="C12:C13"/>
    <mergeCell ref="D12:D13"/>
    <mergeCell ref="E12:E13"/>
    <mergeCell ref="F12:F13"/>
    <mergeCell ref="G12:G1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horizontalDpi="300" verticalDpi="300" r:id="rId1"/>
  <headerFooter>
    <oddFooter>&amp;C&amp;"Times New Roman,Normal"&amp;12Página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P36" sqref="P36"/>
    </sheetView>
  </sheetViews>
  <sheetFormatPr defaultRowHeight="12.75" x14ac:dyDescent="0.2"/>
  <cols>
    <col min="1" max="16384" width="9.140625" style="79"/>
  </cols>
  <sheetData/>
  <pageMargins left="0.25" right="0.25" top="0.75" bottom="0.75" header="0.3" footer="0.3"/>
  <pageSetup paperSize="9" fitToWidth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zoomScale="85" zoomScaleNormal="85" zoomScalePageLayoutView="55" workbookViewId="0">
      <selection activeCell="E31" sqref="E31"/>
    </sheetView>
  </sheetViews>
  <sheetFormatPr defaultColWidth="11.5703125" defaultRowHeight="12.75" x14ac:dyDescent="0.2"/>
  <cols>
    <col min="1" max="1" width="12.28515625" style="79" customWidth="1"/>
    <col min="2" max="2" width="11.7109375" style="64" bestFit="1" customWidth="1"/>
    <col min="3" max="3" width="12.5703125" style="64" customWidth="1"/>
    <col min="4" max="4" width="12" style="64" customWidth="1"/>
    <col min="5" max="5" width="72.42578125" style="79" customWidth="1"/>
    <col min="6" max="6" width="8.140625" style="64" customWidth="1"/>
    <col min="7" max="7" width="14.42578125" style="65" customWidth="1"/>
    <col min="8" max="8" width="11.42578125" style="65" customWidth="1"/>
    <col min="9" max="9" width="12.7109375" style="65" customWidth="1"/>
    <col min="10" max="10" width="16.28515625" style="65" customWidth="1"/>
    <col min="11" max="11" width="11.7109375" style="65" customWidth="1"/>
    <col min="12" max="12" width="16" style="65" customWidth="1"/>
    <col min="13" max="13" width="11.7109375" style="79" customWidth="1"/>
    <col min="14" max="14" width="16" style="79" customWidth="1"/>
    <col min="15" max="16384" width="11.5703125" style="79"/>
  </cols>
  <sheetData>
    <row r="1" spans="1:14" ht="18" customHeight="1" x14ac:dyDescent="0.2">
      <c r="A1" s="217" t="s">
        <v>0</v>
      </c>
      <c r="B1" s="218"/>
      <c r="C1" s="218"/>
      <c r="D1" s="218"/>
      <c r="E1" s="218"/>
      <c r="F1" s="218"/>
      <c r="G1" s="218"/>
      <c r="H1" s="97"/>
      <c r="I1" s="97"/>
      <c r="J1" s="97"/>
      <c r="K1" s="97"/>
      <c r="L1" s="97"/>
      <c r="M1" s="97"/>
      <c r="N1" s="97"/>
    </row>
    <row r="2" spans="1:14" x14ac:dyDescent="0.2">
      <c r="A2" s="98" t="s">
        <v>1</v>
      </c>
      <c r="B2" s="219" t="s">
        <v>679</v>
      </c>
      <c r="C2" s="220"/>
      <c r="D2" s="220"/>
      <c r="E2" s="220"/>
      <c r="F2" s="221"/>
      <c r="G2" s="222"/>
      <c r="H2" s="97"/>
      <c r="I2" s="97"/>
      <c r="J2" s="97"/>
      <c r="K2" s="97"/>
      <c r="L2" s="97"/>
      <c r="M2" s="97"/>
      <c r="N2" s="97"/>
    </row>
    <row r="3" spans="1:14" x14ac:dyDescent="0.2">
      <c r="A3" s="99" t="s">
        <v>3</v>
      </c>
      <c r="B3" s="227" t="s">
        <v>638</v>
      </c>
      <c r="C3" s="228"/>
      <c r="D3" s="228"/>
      <c r="E3" s="228"/>
      <c r="F3" s="223"/>
      <c r="G3" s="224"/>
      <c r="H3" s="97"/>
      <c r="I3" s="97"/>
      <c r="J3" s="97"/>
      <c r="K3" s="97"/>
      <c r="L3" s="97"/>
      <c r="M3" s="97"/>
      <c r="N3" s="97"/>
    </row>
    <row r="4" spans="1:14" x14ac:dyDescent="0.2">
      <c r="A4" s="98" t="s">
        <v>5</v>
      </c>
      <c r="B4" s="219" t="s">
        <v>6</v>
      </c>
      <c r="C4" s="220"/>
      <c r="D4" s="220"/>
      <c r="E4" s="220"/>
      <c r="F4" s="223"/>
      <c r="G4" s="224"/>
      <c r="H4" s="97"/>
      <c r="I4" s="97"/>
      <c r="J4" s="97"/>
      <c r="K4" s="97"/>
      <c r="L4" s="97"/>
      <c r="M4" s="97"/>
      <c r="N4" s="97"/>
    </row>
    <row r="5" spans="1:14" x14ac:dyDescent="0.2">
      <c r="A5" s="99" t="s">
        <v>7</v>
      </c>
      <c r="B5" s="227" t="s">
        <v>8</v>
      </c>
      <c r="C5" s="228"/>
      <c r="D5" s="228"/>
      <c r="E5" s="228"/>
      <c r="F5" s="223"/>
      <c r="G5" s="224"/>
      <c r="H5" s="97"/>
      <c r="I5" s="97"/>
      <c r="J5" s="97"/>
      <c r="K5" s="97"/>
      <c r="L5" s="97"/>
      <c r="M5" s="97"/>
      <c r="N5" s="97"/>
    </row>
    <row r="6" spans="1:14" x14ac:dyDescent="0.2">
      <c r="A6" s="98" t="s">
        <v>9</v>
      </c>
      <c r="B6" s="219" t="s">
        <v>10</v>
      </c>
      <c r="C6" s="220"/>
      <c r="D6" s="220"/>
      <c r="E6" s="220"/>
      <c r="F6" s="223"/>
      <c r="G6" s="224"/>
      <c r="H6" s="97"/>
      <c r="I6" s="97"/>
      <c r="J6" s="97"/>
      <c r="K6" s="97"/>
      <c r="L6" s="97"/>
      <c r="M6" s="97"/>
      <c r="N6" s="97"/>
    </row>
    <row r="7" spans="1:14" x14ac:dyDescent="0.2">
      <c r="A7" s="99" t="s">
        <v>11</v>
      </c>
      <c r="B7" s="227" t="s">
        <v>12</v>
      </c>
      <c r="C7" s="228"/>
      <c r="D7" s="228"/>
      <c r="E7" s="228"/>
      <c r="F7" s="223"/>
      <c r="G7" s="224"/>
      <c r="H7" s="97"/>
      <c r="I7" s="97"/>
      <c r="J7" s="97"/>
      <c r="K7" s="97"/>
      <c r="L7" s="97"/>
      <c r="M7" s="97"/>
      <c r="N7" s="97"/>
    </row>
    <row r="8" spans="1:14" x14ac:dyDescent="0.2">
      <c r="A8" s="98" t="s">
        <v>503</v>
      </c>
      <c r="B8" s="219" t="s">
        <v>537</v>
      </c>
      <c r="C8" s="220"/>
      <c r="D8" s="220"/>
      <c r="E8" s="220"/>
      <c r="F8" s="223"/>
      <c r="G8" s="224"/>
      <c r="H8" s="97"/>
      <c r="I8" s="97"/>
      <c r="J8" s="97"/>
      <c r="K8" s="97"/>
      <c r="L8" s="97"/>
      <c r="M8" s="97"/>
      <c r="N8" s="97"/>
    </row>
    <row r="9" spans="1:14" x14ac:dyDescent="0.2">
      <c r="A9" s="99" t="s">
        <v>13</v>
      </c>
      <c r="B9" s="227" t="s">
        <v>14</v>
      </c>
      <c r="C9" s="228"/>
      <c r="D9" s="228"/>
      <c r="E9" s="228"/>
      <c r="F9" s="225"/>
      <c r="G9" s="226"/>
      <c r="H9" s="97"/>
      <c r="I9" s="97"/>
      <c r="J9" s="97"/>
      <c r="K9" s="97"/>
      <c r="L9" s="97"/>
      <c r="M9" s="97"/>
      <c r="N9" s="97"/>
    </row>
    <row r="10" spans="1:14" x14ac:dyDescent="0.2">
      <c r="A10" s="100"/>
      <c r="B10" s="101"/>
      <c r="C10" s="101"/>
      <c r="D10" s="101"/>
      <c r="E10" s="101"/>
      <c r="F10" s="102"/>
      <c r="G10" s="103"/>
      <c r="H10" s="97"/>
      <c r="I10" s="97"/>
      <c r="J10" s="97"/>
      <c r="K10" s="97"/>
      <c r="L10" s="97"/>
      <c r="M10" s="97"/>
      <c r="N10" s="97"/>
    </row>
    <row r="11" spans="1:14" x14ac:dyDescent="0.2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</row>
    <row r="12" spans="1:14" ht="18" customHeight="1" x14ac:dyDescent="0.2">
      <c r="A12" s="191" t="s">
        <v>639</v>
      </c>
      <c r="B12" s="192"/>
      <c r="C12" s="192"/>
      <c r="D12" s="192"/>
      <c r="E12" s="192"/>
      <c r="F12" s="192"/>
      <c r="G12" s="192"/>
      <c r="H12" s="192"/>
      <c r="I12" s="193"/>
      <c r="J12" s="125"/>
    </row>
    <row r="13" spans="1:14" ht="21.75" customHeight="1" x14ac:dyDescent="0.2">
      <c r="A13" s="104" t="s">
        <v>545</v>
      </c>
      <c r="B13" s="104" t="s">
        <v>640</v>
      </c>
      <c r="C13" s="194" t="s">
        <v>641</v>
      </c>
      <c r="D13" s="195"/>
      <c r="E13" s="104" t="s">
        <v>11</v>
      </c>
      <c r="F13" s="105" t="s">
        <v>642</v>
      </c>
      <c r="G13" s="106"/>
      <c r="H13" s="104"/>
      <c r="I13" s="104"/>
      <c r="J13" s="126"/>
    </row>
    <row r="14" spans="1:14" x14ac:dyDescent="0.2">
      <c r="A14" s="107" t="s">
        <v>643</v>
      </c>
      <c r="B14" s="108" t="s">
        <v>644</v>
      </c>
      <c r="C14" s="109" t="s">
        <v>645</v>
      </c>
      <c r="D14" s="110"/>
      <c r="E14" s="111" t="s">
        <v>646</v>
      </c>
      <c r="F14" s="112">
        <v>5.0999999999999997E-2</v>
      </c>
      <c r="G14" s="114"/>
      <c r="H14" s="115"/>
      <c r="I14" s="115"/>
      <c r="J14" s="127"/>
    </row>
    <row r="15" spans="1:14" x14ac:dyDescent="0.2">
      <c r="A15" s="107" t="s">
        <v>647</v>
      </c>
      <c r="B15" s="108" t="s">
        <v>648</v>
      </c>
      <c r="C15" s="109" t="s">
        <v>645</v>
      </c>
      <c r="D15" s="110"/>
      <c r="E15" s="111" t="s">
        <v>649</v>
      </c>
      <c r="F15" s="112">
        <v>8.0000000000000002E-3</v>
      </c>
      <c r="G15" s="114"/>
      <c r="H15" s="115"/>
      <c r="I15" s="115"/>
      <c r="J15" s="127"/>
    </row>
    <row r="16" spans="1:14" x14ac:dyDescent="0.2">
      <c r="A16" s="107" t="s">
        <v>145</v>
      </c>
      <c r="B16" s="108" t="s">
        <v>650</v>
      </c>
      <c r="C16" s="109" t="s">
        <v>645</v>
      </c>
      <c r="D16" s="110"/>
      <c r="E16" s="111" t="s">
        <v>651</v>
      </c>
      <c r="F16" s="112">
        <v>0.01</v>
      </c>
      <c r="G16" s="114"/>
      <c r="H16" s="115"/>
      <c r="I16" s="115"/>
      <c r="J16" s="127"/>
    </row>
    <row r="17" spans="1:14" x14ac:dyDescent="0.2">
      <c r="A17" s="107" t="s">
        <v>505</v>
      </c>
      <c r="B17" s="108" t="s">
        <v>652</v>
      </c>
      <c r="C17" s="109" t="s">
        <v>645</v>
      </c>
      <c r="D17" s="110"/>
      <c r="E17" s="111" t="s">
        <v>653</v>
      </c>
      <c r="F17" s="112">
        <v>1.1399999999999999E-2</v>
      </c>
      <c r="G17" s="114"/>
      <c r="H17" s="115"/>
      <c r="I17" s="115"/>
      <c r="J17" s="127"/>
    </row>
    <row r="18" spans="1:14" x14ac:dyDescent="0.2">
      <c r="A18" s="107" t="s">
        <v>654</v>
      </c>
      <c r="B18" s="108" t="s">
        <v>655</v>
      </c>
      <c r="C18" s="109" t="s">
        <v>645</v>
      </c>
      <c r="D18" s="110"/>
      <c r="E18" s="111" t="s">
        <v>656</v>
      </c>
      <c r="F18" s="112">
        <v>7.2999999999999995E-2</v>
      </c>
      <c r="G18" s="114"/>
      <c r="H18" s="115"/>
      <c r="I18" s="115"/>
      <c r="J18" s="127"/>
    </row>
    <row r="19" spans="1:14" x14ac:dyDescent="0.2">
      <c r="A19" s="107" t="s">
        <v>657</v>
      </c>
      <c r="B19" s="108" t="s">
        <v>658</v>
      </c>
      <c r="C19" s="109"/>
      <c r="D19" s="110"/>
      <c r="E19" s="111" t="s">
        <v>659</v>
      </c>
      <c r="F19" s="112">
        <v>8.6500000000000007E-2</v>
      </c>
      <c r="G19" s="114"/>
      <c r="H19" s="115"/>
      <c r="I19" s="115"/>
      <c r="J19" s="127"/>
    </row>
    <row r="20" spans="1:14" s="65" customFormat="1" x14ac:dyDescent="0.2">
      <c r="A20" s="116" t="s">
        <v>613</v>
      </c>
      <c r="B20" s="117" t="s">
        <v>660</v>
      </c>
      <c r="C20" s="118"/>
      <c r="D20" s="119"/>
      <c r="E20" s="120" t="s">
        <v>660</v>
      </c>
      <c r="F20" s="121">
        <v>6.5000000000000006E-3</v>
      </c>
      <c r="G20" s="122"/>
      <c r="H20" s="123"/>
      <c r="I20" s="124"/>
      <c r="J20" s="127"/>
      <c r="M20" s="79"/>
      <c r="N20" s="79"/>
    </row>
    <row r="21" spans="1:14" s="65" customFormat="1" x14ac:dyDescent="0.2">
      <c r="A21" s="116" t="s">
        <v>614</v>
      </c>
      <c r="B21" s="117" t="s">
        <v>661</v>
      </c>
      <c r="C21" s="118"/>
      <c r="D21" s="119"/>
      <c r="E21" s="120" t="s">
        <v>661</v>
      </c>
      <c r="F21" s="121">
        <v>0.03</v>
      </c>
      <c r="G21" s="122"/>
      <c r="H21" s="123"/>
      <c r="I21" s="124"/>
      <c r="J21" s="127"/>
      <c r="M21" s="79"/>
      <c r="N21" s="79"/>
    </row>
    <row r="22" spans="1:14" s="65" customFormat="1" x14ac:dyDescent="0.2">
      <c r="A22" s="116" t="s">
        <v>615</v>
      </c>
      <c r="B22" s="117" t="s">
        <v>662</v>
      </c>
      <c r="C22" s="118"/>
      <c r="D22" s="119"/>
      <c r="E22" s="120" t="s">
        <v>663</v>
      </c>
      <c r="F22" s="121">
        <v>0.05</v>
      </c>
      <c r="G22" s="122"/>
      <c r="H22" s="123"/>
      <c r="I22" s="124"/>
      <c r="J22" s="127"/>
      <c r="M22" s="79"/>
      <c r="N22" s="79"/>
    </row>
    <row r="23" spans="1:14" s="65" customFormat="1" x14ac:dyDescent="0.2">
      <c r="A23" s="116" t="s">
        <v>616</v>
      </c>
      <c r="B23" s="117" t="s">
        <v>664</v>
      </c>
      <c r="C23" s="118"/>
      <c r="D23" s="119"/>
      <c r="E23" s="120" t="s">
        <v>665</v>
      </c>
      <c r="F23" s="121"/>
      <c r="G23" s="122"/>
      <c r="H23" s="123"/>
      <c r="I23" s="124"/>
      <c r="J23" s="127"/>
      <c r="M23" s="79"/>
      <c r="N23" s="79"/>
    </row>
    <row r="24" spans="1:14" s="65" customFormat="1" x14ac:dyDescent="0.2">
      <c r="A24" s="116" t="s">
        <v>617</v>
      </c>
      <c r="B24" s="117" t="s">
        <v>666</v>
      </c>
      <c r="C24" s="118"/>
      <c r="D24" s="119"/>
      <c r="E24" s="120" t="s">
        <v>667</v>
      </c>
      <c r="F24" s="121"/>
      <c r="G24" s="122"/>
      <c r="H24" s="123"/>
      <c r="I24" s="124"/>
      <c r="J24" s="127"/>
      <c r="M24" s="79"/>
      <c r="N24" s="79"/>
    </row>
    <row r="25" spans="1:14" s="65" customFormat="1" x14ac:dyDescent="0.2">
      <c r="A25" s="107" t="s">
        <v>668</v>
      </c>
      <c r="B25" s="108" t="s">
        <v>669</v>
      </c>
      <c r="C25" s="109"/>
      <c r="D25" s="110"/>
      <c r="E25" s="111" t="s">
        <v>670</v>
      </c>
      <c r="F25" s="112"/>
      <c r="G25" s="113"/>
      <c r="H25" s="114"/>
      <c r="I25" s="115"/>
      <c r="J25" s="127"/>
      <c r="M25" s="79"/>
      <c r="N25" s="79"/>
    </row>
    <row r="26" spans="1:14" s="65" customFormat="1" ht="13.15" customHeight="1" x14ac:dyDescent="0.2">
      <c r="A26" s="196" t="s">
        <v>671</v>
      </c>
      <c r="B26" s="197"/>
      <c r="C26" s="197"/>
      <c r="D26" s="197"/>
      <c r="E26" s="198"/>
      <c r="F26" s="202" t="s">
        <v>672</v>
      </c>
      <c r="G26" s="205" t="s">
        <v>673</v>
      </c>
      <c r="H26" s="205"/>
      <c r="I26" s="205"/>
      <c r="J26" s="207" t="s">
        <v>674</v>
      </c>
      <c r="M26" s="79"/>
      <c r="N26" s="79"/>
    </row>
    <row r="27" spans="1:14" s="65" customFormat="1" ht="13.15" customHeight="1" x14ac:dyDescent="0.2">
      <c r="A27" s="199"/>
      <c r="B27" s="200"/>
      <c r="C27" s="200"/>
      <c r="D27" s="200"/>
      <c r="E27" s="201"/>
      <c r="F27" s="203"/>
      <c r="G27" s="206"/>
      <c r="H27" s="206"/>
      <c r="I27" s="206"/>
      <c r="J27" s="208"/>
      <c r="M27" s="79"/>
      <c r="N27" s="79"/>
    </row>
    <row r="28" spans="1:14" s="65" customFormat="1" ht="15" customHeight="1" x14ac:dyDescent="0.2">
      <c r="A28" s="210" t="s">
        <v>675</v>
      </c>
      <c r="B28" s="211"/>
      <c r="C28" s="212" t="s">
        <v>676</v>
      </c>
      <c r="D28" s="212"/>
      <c r="E28" s="213"/>
      <c r="F28" s="203"/>
      <c r="G28" s="205" t="s">
        <v>677</v>
      </c>
      <c r="H28" s="205"/>
      <c r="I28" s="205"/>
      <c r="J28" s="208"/>
      <c r="M28" s="79"/>
      <c r="N28" s="79"/>
    </row>
    <row r="29" spans="1:14" s="65" customFormat="1" ht="24" customHeight="1" x14ac:dyDescent="0.25">
      <c r="A29" s="215" t="s">
        <v>678</v>
      </c>
      <c r="B29" s="216"/>
      <c r="C29" s="187">
        <v>0.27</v>
      </c>
      <c r="D29" s="188"/>
      <c r="E29" s="189"/>
      <c r="F29" s="204"/>
      <c r="G29" s="214"/>
      <c r="H29" s="214"/>
      <c r="I29" s="214"/>
      <c r="J29" s="209"/>
      <c r="M29" s="79"/>
      <c r="N29" s="79"/>
    </row>
    <row r="30" spans="1:14" s="65" customFormat="1" x14ac:dyDescent="0.2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M30" s="79"/>
      <c r="N30" s="79"/>
    </row>
    <row r="31" spans="1:14" s="65" customFormat="1" x14ac:dyDescent="0.2">
      <c r="A31" s="79"/>
      <c r="B31" s="64"/>
      <c r="C31" s="64"/>
      <c r="D31" s="64"/>
      <c r="E31" s="79"/>
      <c r="F31" s="64"/>
      <c r="M31" s="79"/>
      <c r="N31" s="79"/>
    </row>
  </sheetData>
  <mergeCells count="22">
    <mergeCell ref="A1:G1"/>
    <mergeCell ref="B2:E2"/>
    <mergeCell ref="F2:G9"/>
    <mergeCell ref="B3:E3"/>
    <mergeCell ref="B4:E4"/>
    <mergeCell ref="B5:E5"/>
    <mergeCell ref="B6:E6"/>
    <mergeCell ref="B7:E7"/>
    <mergeCell ref="B8:E8"/>
    <mergeCell ref="B9:E9"/>
    <mergeCell ref="C29:E29"/>
    <mergeCell ref="A30:J30"/>
    <mergeCell ref="A12:I12"/>
    <mergeCell ref="C13:D13"/>
    <mergeCell ref="A26:E27"/>
    <mergeCell ref="F26:F29"/>
    <mergeCell ref="G26:I27"/>
    <mergeCell ref="J26:J29"/>
    <mergeCell ref="A28:B28"/>
    <mergeCell ref="C28:E28"/>
    <mergeCell ref="G28:I29"/>
    <mergeCell ref="A29:B29"/>
  </mergeCells>
  <pageMargins left="0.78749999999999998" right="0.78749999999999998" top="1.05277777777778" bottom="1.05277777777778" header="0.78749999999999998" footer="0.78749999999999998"/>
  <pageSetup paperSize="9" scale="71" orientation="landscape" useFirstPageNumber="1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zoomScale="85" zoomScaleNormal="85" zoomScalePageLayoutView="55" workbookViewId="0">
      <selection activeCell="G13" sqref="G13:I18"/>
    </sheetView>
  </sheetViews>
  <sheetFormatPr defaultColWidth="11.5703125" defaultRowHeight="12.75" x14ac:dyDescent="0.2"/>
  <cols>
    <col min="1" max="1" width="12.28515625" style="79" customWidth="1"/>
    <col min="2" max="2" width="11.7109375" style="64" bestFit="1" customWidth="1"/>
    <col min="3" max="3" width="12.5703125" style="64" customWidth="1"/>
    <col min="4" max="4" width="12" style="64" customWidth="1"/>
    <col min="5" max="5" width="72.42578125" style="79" customWidth="1"/>
    <col min="6" max="6" width="8.140625" style="64" customWidth="1"/>
    <col min="7" max="7" width="14.42578125" style="65" customWidth="1"/>
    <col min="8" max="8" width="11.42578125" style="65" customWidth="1"/>
    <col min="9" max="9" width="12.7109375" style="65" customWidth="1"/>
    <col min="10" max="10" width="16.28515625" style="65" customWidth="1"/>
    <col min="11" max="11" width="11.7109375" style="65" customWidth="1"/>
    <col min="12" max="12" width="16" style="65" customWidth="1"/>
    <col min="13" max="13" width="11.7109375" style="79" customWidth="1"/>
    <col min="14" max="14" width="16" style="79" customWidth="1"/>
    <col min="15" max="16384" width="11.5703125" style="79"/>
  </cols>
  <sheetData>
    <row r="1" spans="1:14" ht="18" customHeight="1" x14ac:dyDescent="0.2">
      <c r="A1" s="217" t="s">
        <v>0</v>
      </c>
      <c r="B1" s="218"/>
      <c r="C1" s="218"/>
      <c r="D1" s="218"/>
      <c r="E1" s="218"/>
      <c r="F1" s="218"/>
      <c r="G1" s="218"/>
      <c r="H1" s="97"/>
      <c r="I1" s="97"/>
      <c r="J1" s="97"/>
      <c r="K1" s="97"/>
      <c r="L1" s="97"/>
      <c r="M1" s="97"/>
      <c r="N1" s="97"/>
    </row>
    <row r="2" spans="1:14" x14ac:dyDescent="0.2">
      <c r="A2" s="98" t="s">
        <v>1</v>
      </c>
      <c r="B2" s="219" t="s">
        <v>679</v>
      </c>
      <c r="C2" s="220"/>
      <c r="D2" s="220"/>
      <c r="E2" s="220"/>
      <c r="F2" s="221"/>
      <c r="G2" s="222"/>
      <c r="H2" s="97"/>
      <c r="I2" s="97"/>
      <c r="J2" s="97"/>
      <c r="K2" s="97"/>
      <c r="L2" s="97"/>
      <c r="M2" s="97"/>
      <c r="N2" s="97"/>
    </row>
    <row r="3" spans="1:14" x14ac:dyDescent="0.2">
      <c r="A3" s="99" t="s">
        <v>3</v>
      </c>
      <c r="B3" s="227" t="s">
        <v>638</v>
      </c>
      <c r="C3" s="228"/>
      <c r="D3" s="228"/>
      <c r="E3" s="228"/>
      <c r="F3" s="223"/>
      <c r="G3" s="224"/>
      <c r="H3" s="97"/>
      <c r="I3" s="97"/>
      <c r="J3" s="97"/>
      <c r="K3" s="97"/>
      <c r="L3" s="97"/>
      <c r="M3" s="97"/>
      <c r="N3" s="97"/>
    </row>
    <row r="4" spans="1:14" x14ac:dyDescent="0.2">
      <c r="A4" s="98" t="s">
        <v>5</v>
      </c>
      <c r="B4" s="219" t="s">
        <v>6</v>
      </c>
      <c r="C4" s="220"/>
      <c r="D4" s="220"/>
      <c r="E4" s="220"/>
      <c r="F4" s="223"/>
      <c r="G4" s="224"/>
      <c r="H4" s="97"/>
      <c r="I4" s="97"/>
      <c r="J4" s="97"/>
      <c r="K4" s="97"/>
      <c r="L4" s="97"/>
      <c r="M4" s="97"/>
      <c r="N4" s="97"/>
    </row>
    <row r="5" spans="1:14" x14ac:dyDescent="0.2">
      <c r="A5" s="99" t="s">
        <v>7</v>
      </c>
      <c r="B5" s="227" t="s">
        <v>8</v>
      </c>
      <c r="C5" s="228"/>
      <c r="D5" s="228"/>
      <c r="E5" s="228"/>
      <c r="F5" s="223"/>
      <c r="G5" s="224"/>
      <c r="H5" s="97"/>
      <c r="I5" s="97"/>
      <c r="J5" s="97"/>
      <c r="K5" s="97"/>
      <c r="L5" s="97"/>
      <c r="M5" s="97"/>
      <c r="N5" s="97"/>
    </row>
    <row r="6" spans="1:14" x14ac:dyDescent="0.2">
      <c r="A6" s="98" t="s">
        <v>9</v>
      </c>
      <c r="B6" s="219" t="s">
        <v>10</v>
      </c>
      <c r="C6" s="220"/>
      <c r="D6" s="220"/>
      <c r="E6" s="220"/>
      <c r="F6" s="223"/>
      <c r="G6" s="224"/>
      <c r="H6" s="97"/>
      <c r="I6" s="97"/>
      <c r="J6" s="97"/>
      <c r="K6" s="97"/>
      <c r="L6" s="97"/>
      <c r="M6" s="97"/>
      <c r="N6" s="97"/>
    </row>
    <row r="7" spans="1:14" x14ac:dyDescent="0.2">
      <c r="A7" s="99" t="s">
        <v>11</v>
      </c>
      <c r="B7" s="227" t="s">
        <v>12</v>
      </c>
      <c r="C7" s="228"/>
      <c r="D7" s="228"/>
      <c r="E7" s="228"/>
      <c r="F7" s="223"/>
      <c r="G7" s="224"/>
      <c r="H7" s="97"/>
      <c r="I7" s="97"/>
      <c r="J7" s="97"/>
      <c r="K7" s="97"/>
      <c r="L7" s="97"/>
      <c r="M7" s="97"/>
      <c r="N7" s="97"/>
    </row>
    <row r="8" spans="1:14" x14ac:dyDescent="0.2">
      <c r="A8" s="98" t="s">
        <v>503</v>
      </c>
      <c r="B8" s="219" t="s">
        <v>537</v>
      </c>
      <c r="C8" s="220"/>
      <c r="D8" s="220"/>
      <c r="E8" s="220"/>
      <c r="F8" s="223"/>
      <c r="G8" s="224"/>
      <c r="H8" s="97"/>
      <c r="I8" s="97"/>
      <c r="J8" s="97"/>
      <c r="K8" s="97"/>
      <c r="L8" s="97"/>
      <c r="M8" s="97"/>
      <c r="N8" s="97"/>
    </row>
    <row r="9" spans="1:14" x14ac:dyDescent="0.2">
      <c r="A9" s="99" t="s">
        <v>13</v>
      </c>
      <c r="B9" s="227" t="s">
        <v>14</v>
      </c>
      <c r="C9" s="228"/>
      <c r="D9" s="228"/>
      <c r="E9" s="228"/>
      <c r="F9" s="225"/>
      <c r="G9" s="226"/>
      <c r="H9" s="97"/>
      <c r="I9" s="97"/>
      <c r="J9" s="97"/>
      <c r="K9" s="97"/>
      <c r="L9" s="97"/>
      <c r="M9" s="97"/>
      <c r="N9" s="97"/>
    </row>
    <row r="10" spans="1:14" x14ac:dyDescent="0.2">
      <c r="A10" s="100"/>
      <c r="B10" s="101"/>
      <c r="C10" s="101"/>
      <c r="D10" s="101"/>
      <c r="E10" s="101"/>
      <c r="F10" s="102"/>
      <c r="G10" s="103"/>
      <c r="H10" s="97"/>
      <c r="I10" s="97"/>
      <c r="J10" s="97"/>
      <c r="K10" s="97"/>
      <c r="L10" s="97"/>
      <c r="M10" s="97"/>
      <c r="N10" s="97"/>
    </row>
    <row r="11" spans="1:14" x14ac:dyDescent="0.2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</row>
    <row r="12" spans="1:14" ht="18" customHeight="1" x14ac:dyDescent="0.2">
      <c r="A12" s="191" t="s">
        <v>639</v>
      </c>
      <c r="B12" s="192"/>
      <c r="C12" s="192"/>
      <c r="D12" s="192"/>
      <c r="E12" s="192"/>
      <c r="F12" s="192"/>
      <c r="G12" s="192"/>
      <c r="H12" s="192"/>
      <c r="I12" s="193"/>
      <c r="J12" s="125"/>
    </row>
    <row r="13" spans="1:14" ht="21.75" customHeight="1" x14ac:dyDescent="0.2">
      <c r="A13" s="104" t="s">
        <v>545</v>
      </c>
      <c r="B13" s="104" t="s">
        <v>640</v>
      </c>
      <c r="C13" s="194" t="s">
        <v>641</v>
      </c>
      <c r="D13" s="195"/>
      <c r="E13" s="104" t="s">
        <v>11</v>
      </c>
      <c r="F13" s="105" t="s">
        <v>642</v>
      </c>
      <c r="G13" s="106"/>
      <c r="H13" s="104"/>
      <c r="I13" s="104"/>
      <c r="J13" s="126"/>
    </row>
    <row r="14" spans="1:14" x14ac:dyDescent="0.2">
      <c r="A14" s="107" t="s">
        <v>643</v>
      </c>
      <c r="B14" s="108" t="s">
        <v>644</v>
      </c>
      <c r="C14" s="109" t="s">
        <v>645</v>
      </c>
      <c r="D14" s="110"/>
      <c r="E14" s="111" t="s">
        <v>646</v>
      </c>
      <c r="F14" s="112">
        <v>3.2000000000000001E-2</v>
      </c>
      <c r="G14" s="114"/>
      <c r="H14" s="115"/>
      <c r="I14" s="115"/>
      <c r="J14" s="127"/>
    </row>
    <row r="15" spans="1:14" x14ac:dyDescent="0.2">
      <c r="A15" s="107" t="s">
        <v>647</v>
      </c>
      <c r="B15" s="108" t="s">
        <v>648</v>
      </c>
      <c r="C15" s="109" t="s">
        <v>645</v>
      </c>
      <c r="D15" s="110"/>
      <c r="E15" s="111" t="s">
        <v>649</v>
      </c>
      <c r="F15" s="112">
        <v>4.0000000000000001E-3</v>
      </c>
      <c r="G15" s="114"/>
      <c r="H15" s="115"/>
      <c r="I15" s="115"/>
      <c r="J15" s="127"/>
    </row>
    <row r="16" spans="1:14" x14ac:dyDescent="0.2">
      <c r="A16" s="107" t="s">
        <v>145</v>
      </c>
      <c r="B16" s="108" t="s">
        <v>650</v>
      </c>
      <c r="C16" s="109" t="s">
        <v>645</v>
      </c>
      <c r="D16" s="110"/>
      <c r="E16" s="111" t="s">
        <v>651</v>
      </c>
      <c r="F16" s="112">
        <v>8.0000000000000002E-3</v>
      </c>
      <c r="G16" s="114"/>
      <c r="H16" s="115"/>
      <c r="I16" s="115"/>
      <c r="J16" s="127"/>
    </row>
    <row r="17" spans="1:14" x14ac:dyDescent="0.2">
      <c r="A17" s="107" t="s">
        <v>505</v>
      </c>
      <c r="B17" s="108" t="s">
        <v>652</v>
      </c>
      <c r="C17" s="109" t="s">
        <v>645</v>
      </c>
      <c r="D17" s="110"/>
      <c r="E17" s="111" t="s">
        <v>653</v>
      </c>
      <c r="F17" s="112">
        <v>8.3000000000000001E-3</v>
      </c>
      <c r="G17" s="114"/>
      <c r="H17" s="115"/>
      <c r="I17" s="115"/>
      <c r="J17" s="127"/>
    </row>
    <row r="18" spans="1:14" x14ac:dyDescent="0.2">
      <c r="A18" s="107" t="s">
        <v>654</v>
      </c>
      <c r="B18" s="108" t="s">
        <v>655</v>
      </c>
      <c r="C18" s="109" t="s">
        <v>645</v>
      </c>
      <c r="D18" s="110"/>
      <c r="E18" s="111" t="s">
        <v>656</v>
      </c>
      <c r="F18" s="112">
        <v>0.05</v>
      </c>
      <c r="G18" s="114"/>
      <c r="H18" s="115"/>
      <c r="I18" s="115"/>
      <c r="J18" s="127"/>
    </row>
    <row r="19" spans="1:14" x14ac:dyDescent="0.2">
      <c r="A19" s="107" t="s">
        <v>657</v>
      </c>
      <c r="B19" s="108" t="s">
        <v>658</v>
      </c>
      <c r="C19" s="109"/>
      <c r="D19" s="110"/>
      <c r="E19" s="111" t="s">
        <v>659</v>
      </c>
      <c r="F19" s="112">
        <v>8.6500000000000007E-2</v>
      </c>
      <c r="G19" s="114"/>
      <c r="H19" s="115"/>
      <c r="I19" s="115"/>
      <c r="J19" s="127"/>
    </row>
    <row r="20" spans="1:14" s="65" customFormat="1" x14ac:dyDescent="0.2">
      <c r="A20" s="116" t="s">
        <v>613</v>
      </c>
      <c r="B20" s="117" t="s">
        <v>660</v>
      </c>
      <c r="C20" s="118"/>
      <c r="D20" s="119"/>
      <c r="E20" s="120" t="s">
        <v>660</v>
      </c>
      <c r="F20" s="121">
        <v>6.5000000000000006E-3</v>
      </c>
      <c r="G20" s="122"/>
      <c r="H20" s="123"/>
      <c r="I20" s="124"/>
      <c r="J20" s="127"/>
      <c r="M20" s="79"/>
      <c r="N20" s="79"/>
    </row>
    <row r="21" spans="1:14" s="65" customFormat="1" x14ac:dyDescent="0.2">
      <c r="A21" s="116" t="s">
        <v>614</v>
      </c>
      <c r="B21" s="117" t="s">
        <v>661</v>
      </c>
      <c r="C21" s="118"/>
      <c r="D21" s="119"/>
      <c r="E21" s="120" t="s">
        <v>661</v>
      </c>
      <c r="F21" s="121">
        <v>0.03</v>
      </c>
      <c r="G21" s="122"/>
      <c r="H21" s="123"/>
      <c r="I21" s="124"/>
      <c r="J21" s="127"/>
      <c r="M21" s="79"/>
      <c r="N21" s="79"/>
    </row>
    <row r="22" spans="1:14" s="65" customFormat="1" x14ac:dyDescent="0.2">
      <c r="A22" s="116" t="s">
        <v>615</v>
      </c>
      <c r="B22" s="117" t="s">
        <v>662</v>
      </c>
      <c r="C22" s="118"/>
      <c r="D22" s="119"/>
      <c r="E22" s="120" t="s">
        <v>663</v>
      </c>
      <c r="F22" s="121">
        <v>0.05</v>
      </c>
      <c r="G22" s="122"/>
      <c r="H22" s="123"/>
      <c r="I22" s="124"/>
      <c r="J22" s="127"/>
      <c r="M22" s="79"/>
      <c r="N22" s="79"/>
    </row>
    <row r="23" spans="1:14" s="65" customFormat="1" x14ac:dyDescent="0.2">
      <c r="A23" s="116" t="s">
        <v>616</v>
      </c>
      <c r="B23" s="117" t="s">
        <v>664</v>
      </c>
      <c r="C23" s="118"/>
      <c r="D23" s="119"/>
      <c r="E23" s="120" t="s">
        <v>665</v>
      </c>
      <c r="F23" s="121"/>
      <c r="G23" s="122"/>
      <c r="H23" s="123"/>
      <c r="I23" s="124"/>
      <c r="J23" s="127"/>
      <c r="M23" s="79"/>
      <c r="N23" s="79"/>
    </row>
    <row r="24" spans="1:14" s="65" customFormat="1" x14ac:dyDescent="0.2">
      <c r="A24" s="116" t="s">
        <v>617</v>
      </c>
      <c r="B24" s="117" t="s">
        <v>666</v>
      </c>
      <c r="C24" s="118"/>
      <c r="D24" s="119"/>
      <c r="E24" s="120" t="s">
        <v>667</v>
      </c>
      <c r="F24" s="121"/>
      <c r="G24" s="122"/>
      <c r="H24" s="123"/>
      <c r="I24" s="124"/>
      <c r="J24" s="127"/>
      <c r="M24" s="79"/>
      <c r="N24" s="79"/>
    </row>
    <row r="25" spans="1:14" s="65" customFormat="1" x14ac:dyDescent="0.2">
      <c r="A25" s="107" t="s">
        <v>668</v>
      </c>
      <c r="B25" s="108" t="s">
        <v>669</v>
      </c>
      <c r="C25" s="109"/>
      <c r="D25" s="110"/>
      <c r="E25" s="111" t="s">
        <v>670</v>
      </c>
      <c r="F25" s="112"/>
      <c r="G25" s="113"/>
      <c r="H25" s="114"/>
      <c r="I25" s="115"/>
      <c r="J25" s="127"/>
      <c r="M25" s="79"/>
      <c r="N25" s="79"/>
    </row>
    <row r="26" spans="1:14" s="65" customFormat="1" ht="13.15" customHeight="1" x14ac:dyDescent="0.2">
      <c r="A26" s="196" t="s">
        <v>671</v>
      </c>
      <c r="B26" s="197"/>
      <c r="C26" s="197"/>
      <c r="D26" s="197"/>
      <c r="E26" s="198"/>
      <c r="F26" s="202" t="s">
        <v>672</v>
      </c>
      <c r="G26" s="205" t="s">
        <v>673</v>
      </c>
      <c r="H26" s="205"/>
      <c r="I26" s="205"/>
      <c r="J26" s="207" t="s">
        <v>674</v>
      </c>
      <c r="M26" s="79"/>
      <c r="N26" s="79"/>
    </row>
    <row r="27" spans="1:14" s="65" customFormat="1" ht="13.15" customHeight="1" x14ac:dyDescent="0.2">
      <c r="A27" s="199"/>
      <c r="B27" s="200"/>
      <c r="C27" s="200"/>
      <c r="D27" s="200"/>
      <c r="E27" s="201"/>
      <c r="F27" s="203"/>
      <c r="G27" s="206"/>
      <c r="H27" s="206"/>
      <c r="I27" s="206"/>
      <c r="J27" s="208"/>
      <c r="M27" s="79"/>
      <c r="N27" s="79"/>
    </row>
    <row r="28" spans="1:14" s="65" customFormat="1" ht="15" customHeight="1" x14ac:dyDescent="0.2">
      <c r="A28" s="210" t="s">
        <v>675</v>
      </c>
      <c r="B28" s="211"/>
      <c r="C28" s="212" t="s">
        <v>676</v>
      </c>
      <c r="D28" s="212"/>
      <c r="E28" s="213"/>
      <c r="F28" s="203"/>
      <c r="G28" s="205" t="s">
        <v>677</v>
      </c>
      <c r="H28" s="205"/>
      <c r="I28" s="205"/>
      <c r="J28" s="208"/>
      <c r="M28" s="79"/>
      <c r="N28" s="79"/>
    </row>
    <row r="29" spans="1:14" s="65" customFormat="1" ht="24" customHeight="1" x14ac:dyDescent="0.25">
      <c r="A29" s="215" t="s">
        <v>678</v>
      </c>
      <c r="B29" s="216"/>
      <c r="C29" s="187">
        <v>0.21</v>
      </c>
      <c r="D29" s="188"/>
      <c r="E29" s="189"/>
      <c r="F29" s="204"/>
      <c r="G29" s="214"/>
      <c r="H29" s="214"/>
      <c r="I29" s="214"/>
      <c r="J29" s="209"/>
      <c r="M29" s="79"/>
      <c r="N29" s="79"/>
    </row>
    <row r="30" spans="1:14" s="65" customFormat="1" x14ac:dyDescent="0.2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M30" s="79"/>
      <c r="N30" s="79"/>
    </row>
    <row r="31" spans="1:14" s="65" customFormat="1" x14ac:dyDescent="0.2">
      <c r="A31" s="79"/>
      <c r="B31" s="64"/>
      <c r="C31" s="64"/>
      <c r="D31" s="64"/>
      <c r="E31" s="79"/>
      <c r="F31" s="64"/>
      <c r="M31" s="79"/>
      <c r="N31" s="79"/>
    </row>
  </sheetData>
  <mergeCells count="22">
    <mergeCell ref="A1:G1"/>
    <mergeCell ref="B2:E2"/>
    <mergeCell ref="F2:G9"/>
    <mergeCell ref="B3:E3"/>
    <mergeCell ref="B4:E4"/>
    <mergeCell ref="B5:E5"/>
    <mergeCell ref="B6:E6"/>
    <mergeCell ref="B7:E7"/>
    <mergeCell ref="B8:E8"/>
    <mergeCell ref="B9:E9"/>
    <mergeCell ref="C29:E29"/>
    <mergeCell ref="A30:J30"/>
    <mergeCell ref="A12:I12"/>
    <mergeCell ref="C13:D13"/>
    <mergeCell ref="A26:E27"/>
    <mergeCell ref="F26:F29"/>
    <mergeCell ref="G26:I27"/>
    <mergeCell ref="J26:J29"/>
    <mergeCell ref="A28:B28"/>
    <mergeCell ref="C28:E28"/>
    <mergeCell ref="G28:I29"/>
    <mergeCell ref="A29:B29"/>
  </mergeCells>
  <pageMargins left="0.78749999999999998" right="0.78749999999999998" top="1.05277777777778" bottom="1.05277777777778" header="0.78749999999999998" footer="0.78749999999999998"/>
  <pageSetup paperSize="9" scale="71" orientation="landscape" useFirstPageNumber="1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9</vt:i4>
      </vt:variant>
    </vt:vector>
  </HeadingPairs>
  <TitlesOfParts>
    <vt:vector size="16" baseType="lpstr">
      <vt:lpstr>ORÇAMENTO</vt:lpstr>
      <vt:lpstr>Cronograma</vt:lpstr>
      <vt:lpstr>Composições</vt:lpstr>
      <vt:lpstr>Insumos</vt:lpstr>
      <vt:lpstr>Encargos Sociais 2026</vt:lpstr>
      <vt:lpstr>BDI</vt:lpstr>
      <vt:lpstr>BDI Equipamentos</vt:lpstr>
      <vt:lpstr>BDI!Area_de_impressao</vt:lpstr>
      <vt:lpstr>'BDI Equipamentos'!Area_de_impressao</vt:lpstr>
      <vt:lpstr>Composições!Area_de_impressao</vt:lpstr>
      <vt:lpstr>'Encargos Sociais 2026'!Area_de_impressao</vt:lpstr>
      <vt:lpstr>Insumos!Area_de_impressao</vt:lpstr>
      <vt:lpstr>ORÇAMENTO!Area_de_impressao</vt:lpstr>
      <vt:lpstr>Composições!Titulos_de_impressao</vt:lpstr>
      <vt:lpstr>Insumos!Titulos_de_impressao</vt:lpstr>
      <vt:lpstr>ORÇAMENTO!Titulos_de_impressao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Edvanio Teixeira</dc:creator>
  <dc:description/>
  <cp:lastModifiedBy>Adalberto Knoth</cp:lastModifiedBy>
  <cp:revision>6</cp:revision>
  <cp:lastPrinted>2026-06-01T17:39:07Z</cp:lastPrinted>
  <dcterms:created xsi:type="dcterms:W3CDTF">2019-12-15T18:50:44Z</dcterms:created>
  <dcterms:modified xsi:type="dcterms:W3CDTF">2026-07-28T20:31:09Z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0x010100AAC3118B3C7DA2498FE16651B9F647E0</vt:lpwstr>
  </property>
</Properties>
</file>